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Hoja1" sheetId="1" r:id="rId1"/>
    <sheet name="Hoja2" sheetId="2" r:id="rId2"/>
    <sheet name="Hoja3" sheetId="3" r:id="rId3"/>
  </sheets>
  <definedNames>
    <definedName name="_xlnm._FilterDatabase" localSheetId="0" hidden="1">'Hoja1'!$A$18:$N$317</definedName>
  </definedNames>
  <calcPr fullCalcOnLoad="1"/>
</workbook>
</file>

<file path=xl/comments1.xml><?xml version="1.0" encoding="utf-8"?>
<comments xmlns="http://schemas.openxmlformats.org/spreadsheetml/2006/main">
  <authors>
    <author>Yakeline Mej?a Ruiz</author>
  </authors>
  <commentList>
    <comment ref="E113" authorId="0">
      <text>
        <r>
          <rPr>
            <b/>
            <sz val="9"/>
            <rFont val="Tahoma"/>
            <family val="2"/>
          </rPr>
          <t>9 meses</t>
        </r>
      </text>
    </comment>
  </commentList>
</comments>
</file>

<file path=xl/sharedStrings.xml><?xml version="1.0" encoding="utf-8"?>
<sst xmlns="http://schemas.openxmlformats.org/spreadsheetml/2006/main" count="2155" uniqueCount="521">
  <si>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</si>
  <si>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</si>
  <si>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</si>
  <si>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</si>
  <si>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</si>
  <si>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</si>
  <si>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</si>
  <si>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</si>
  <si>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</si>
  <si>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</si>
  <si>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</si>
  <si>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</si>
  <si>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</si>
  <si>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</si>
  <si>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</si>
  <si>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</si>
  <si>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</si>
  <si>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</si>
  <si>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</si>
  <si>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</si>
  <si>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</si>
  <si>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</si>
  <si>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</si>
  <si>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</si>
  <si>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</si>
  <si>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</si>
  <si>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</si>
  <si>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</si>
  <si>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</si>
  <si>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POLITECNICO COLOMBIANO JAIME ISAZA CADAVID</t>
  </si>
  <si>
    <t>CARRERA 48 # 7 - 151</t>
  </si>
  <si>
    <t>www.politecnicojic.edu.co</t>
  </si>
  <si>
    <t>MISION: Somos una Institución de educación superior estatal de vocacionalidad tecnológica, que con su talento humano ofrece una formación integral con programas de calidad en pregrado y posgrado, apoyados en la gestión del conocimiento de base científica; promovemos acciones innovadoras desde la investigación y la proyección social, para contribuir al desarrollo económico, social y ambiental de Antioquia y Colombia. VISION: En 2020, el Politécnico Colombiano Jaime Isaza Cadavid será reconocido como una Institución de alta calidad académica con énfasis en la formación y gestión tecnológica, la investigación aplicada y la proyección social, en beneficio del desarrollo económico, social y ambiental, con presencia en las regiones de Antioquia y el País; articulado a las dinámicas del sector productivo, a la política pública y al crecimiento de la cobertura en educación</t>
  </si>
  <si>
    <t>FORMACION TECNOLOGICA DE EXCELENCIA, DESARROLLO CIENTIFICO Y TECNOLOGICO, INTERACCION POLITECNICO COLOMBIANO-SOCIEDAD, FORTALECIMIENTO DEL CAPITAL SOCIAL DEL TERRITORIO Y MODERNIZACION DE LA GESTION UNIVERSITARIA.</t>
  </si>
  <si>
    <t>JAIME ALEJANDRO MONTOYA BRAND;            Teléfono: 3197952;    e-mail: jamontoya@elpoli.edu.co</t>
  </si>
  <si>
    <t>Prestación de servicios profesionales para apoyar las actividades jurídicas y legales relacionadas con la Contratación Estatal de la Vicerrectoría de Extensión.</t>
  </si>
  <si>
    <t>Contratación Directa</t>
  </si>
  <si>
    <t>Inversión</t>
  </si>
  <si>
    <t>N/A</t>
  </si>
  <si>
    <t>Prestación de servicios profesionales para apoyar actividades jurídicas y de liquidación de contratos y/o convenios de la Vicerrectoría de Extensión.</t>
  </si>
  <si>
    <t xml:space="preserve">Prestación de servicios profesionales para realizar la revisión, seguimiento, verificación y control de la ejecución de los ingresos y los gastos relacionados con la Vicerrectoría de Extensión y sus dependencias adscritas. </t>
  </si>
  <si>
    <t>Prestación de servicios profesionales para apoyar las actividades del proceso  de Fomento Empresarial adscrita a la Vicerrectoría de Extensión.</t>
  </si>
  <si>
    <t xml:space="preserve">Prestar apoyo y acompañamiento en la capacitación de Temas de Seguridad e Higiene Ocupacional en el marco del Convenio Interadministrativo de Unión Temporal METRO </t>
  </si>
  <si>
    <t>Prestación de servicios profesionales para apoyar la formulacion y ejecución de convenios y/o contratos interadministrativos celebrados a través de la Dirección de Programas y Proyectos Especiales, en aspectos administrativos y logísticos.</t>
  </si>
  <si>
    <t>Prestación de servicios profesionales para apoyar en la ejecución de los convenios y/o contratos interadministrativos celebrados a través de la Dirección de Programas y Proyectos Especiales.</t>
  </si>
  <si>
    <t>Prestación de servicios personales para apoyar el proceso de organización de la información documental de la Dirección de Programas y Proyectos Especiales.</t>
  </si>
  <si>
    <t>Prestación de servicios personales para apoyar operativamente la gestión y organización documental de la Dirección de Programas y Proyectos Especiales adscrita a la Vicerrectoría de Extensión.</t>
  </si>
  <si>
    <t>Prestación de servicios profesionales para apoyar a la Vicerrectoría de Extensión en la consolidación de planes y modelos de negocio de la Vicerrectoria de Extension, identificando además las oportunidades de generación de valor</t>
  </si>
  <si>
    <t>Prestación de servicios profesionales para apoyar los procesos de la Vicerrectoría de Extensión en Apartado</t>
  </si>
  <si>
    <t>Prestación de servicios profesionales para apoyar los procesos de la Vicerrectoría de Extensión en Rionegro</t>
  </si>
  <si>
    <t>Prestación de servicios personales para apoyar el proceso financiero de la Vicerrectoría de Extensión y sus dependencias adscritas.</t>
  </si>
  <si>
    <t>Prestación de servicios técnicos para apoyar administrativa y operativamente a la Dirección de Fomento Cultural en la  atención,  recepción,  verificación, ejecución y seguimiento de las actividades  que hacen parte de los procesos administrativos.</t>
  </si>
  <si>
    <t>Prestación de servicios profesionales para apoyar a la Vicerrectoría de Extensión en las actividades administrativas en el proceso de Educación Continua.</t>
  </si>
  <si>
    <t>Prestación de servicios personales para apoyo operativo y de gestión en el proceso de Educación Continua, adscrito a la Vicerrectoría de Extensión.</t>
  </si>
  <si>
    <t>Adquisicion de equipos informaticos para la Vicerrectoría de Extensión en las actividades del proceso de Educación Continua.</t>
  </si>
  <si>
    <t>Proceso de convocatoria pública</t>
  </si>
  <si>
    <t>Prestación de Servicios Profesionales para apoyar las actividades relacionadas con el proceso de Graduados, adscrito a la Vicerrectoría de Extensión.</t>
  </si>
  <si>
    <t>Prestación de servicios personales para apoyar la Vicerrectoria de Extensión en las actividades operativas del proceso de Graduados.</t>
  </si>
  <si>
    <t>Prestación de servicios profesionales para apoyar los procesos de cooperación nacional e internacional</t>
  </si>
  <si>
    <t>Contratacion suministro de alimentos concentrados para las granjas de Marinilla y San Jeronimo</t>
  </si>
  <si>
    <t>William Alonso Berrio Cataño, Coordinador granjas, waberrio@elpoli.edu.co</t>
  </si>
  <si>
    <t>Contratacion Suministro de Insumos agropecuarios y semovientes para las granjas de Marinilla y San jeronimo</t>
  </si>
  <si>
    <t>Servicio de apoyo tecnico y profesionales</t>
  </si>
  <si>
    <t>Convenios de practicas para realizacion de practica profesional</t>
  </si>
  <si>
    <t>Servicio tecnico de laboratorio, mantenimiento y compra de equipos</t>
  </si>
  <si>
    <t>Prestación de Servicios técnicos como instructor de los talleres de Arte Urbano (Graffiti, Stencil, Fanzine) y de apoyo en las actividades culturales que se desarrollen en el marco del PLAN DE CULTURA Y AGENDA CULTURAL</t>
  </si>
  <si>
    <t xml:space="preserve">Lina María Duque, Directora Fomento Cultural Tel 3197901 lmduque@elpoli.edu.co
</t>
  </si>
  <si>
    <t>Prestación de Servicios Profesionales como instructora de danza aérea y conformación de grupo de proyección de telas, danza aérea y yoga artística y apoyar y/o participar en las actividades artísticas y culturales de acuerdo a la programación de la agenda cultural establecida por la Institución</t>
  </si>
  <si>
    <r>
      <t xml:space="preserve">Prestación de Servicios Profesionales como instructor de los talleres de danza folclórica, bailes alternativos y en el taller de producción y organización de eventos y de apoyo en las actividades culturales que se desarrollen en el marco del </t>
    </r>
    <r>
      <rPr>
        <i/>
        <sz val="8"/>
        <rFont val="Arial"/>
        <family val="2"/>
      </rPr>
      <t>PLAN DE CULTURA Y AGENDA CULTURAL</t>
    </r>
  </si>
  <si>
    <r>
      <t xml:space="preserve">Prestación de Servicios Personales como instructor del taller de Introducción al Comic y Body Art y de apoyo en las actividades culturales que se desarrollen en el marco del </t>
    </r>
    <r>
      <rPr>
        <i/>
        <sz val="8"/>
        <rFont val="Arial"/>
        <family val="2"/>
      </rPr>
      <t>PLAN DE CULTURA Y AGENDA CULTURAL</t>
    </r>
  </si>
  <si>
    <t>Prestación de Servicios Profesionales como instructora de los talleres de Pintura Infantil, adultos básico y avanzado, jóvenes y niños en estado de discapacidad. y de apoyo en las actividades culturales que se desarrollen en el marco del PLAN DE CULTURA Y AGENDA CULTURAL</t>
  </si>
  <si>
    <t>Prestación de Servicios profesionales como instructora del taller de Baile Árabe y flamenco, acompañamiento a ensamble Flamenco Contratempo y apoyo para el desarrollo de las muestras culturales y otras actividades que se encuentren contempladas en el PLAN DE CULTURA Y AGENDA CULTUR</t>
  </si>
  <si>
    <r>
      <t xml:space="preserve">Prestación de Servicios Profesionales como instructora en arte dramático, acompañamiento al grupo de proyección de teatro y apoyo en las actividades culturales que se desarrollen en el marco del </t>
    </r>
    <r>
      <rPr>
        <i/>
        <sz val="8"/>
        <rFont val="Arial"/>
        <family val="2"/>
      </rPr>
      <t>PLAN DE CULTURA Y AGENDA CULTURAL</t>
    </r>
  </si>
  <si>
    <r>
      <t>Prestación de Servicios personales como instructor  de  música y apoyo en las actividades culturales que se desarrollen en el marco del</t>
    </r>
    <r>
      <rPr>
        <sz val="8"/>
        <color indexed="8"/>
        <rFont val="Arial"/>
        <family val="2"/>
      </rPr>
      <t xml:space="preserve"> </t>
    </r>
    <r>
      <rPr>
        <i/>
        <sz val="8"/>
        <color indexed="8"/>
        <rFont val="Arial"/>
        <family val="2"/>
      </rPr>
      <t>PLAN DE CULTURA Y AGENDA CULTURAL</t>
    </r>
  </si>
  <si>
    <t>Prestación de Servicios profesionales como Instructor de baile, acompañamiento en el ensamble de tango y  apoyar en las actividades artísticas y culturales de acuerdo a la programación de la agenda cultural establecida por la Institución</t>
  </si>
  <si>
    <r>
      <t xml:space="preserve">Prestación de Servicios Profesionales como instructora del semillero de literatura, taller de escritores, taller de escritura creativa y coordinar el cine club diégesis y apoyo en las actividades culturales que se desarrollen en el marco del </t>
    </r>
    <r>
      <rPr>
        <i/>
        <sz val="8"/>
        <color indexed="8"/>
        <rFont val="Arial"/>
        <family val="2"/>
      </rPr>
      <t>PLAN DE CULTURA Y AGENDA CULTURAL</t>
    </r>
  </si>
  <si>
    <t>Prestación de Servicios Personales como instructora de artes y oficios y apoyar y/o participar en las actividades artísticas y culturales de acuerdo a la programación de la agenda cultural establecida por la Institución</t>
  </si>
  <si>
    <r>
      <t xml:space="preserve">Prestación de Servicios Profesionales como instructor de los talleres de Fotografía en sede Poblado y sede Rionegro  y apoyo en las actividades culturales que se desarrollen en el marco del </t>
    </r>
    <r>
      <rPr>
        <i/>
        <sz val="8"/>
        <color indexed="8"/>
        <rFont val="Arial"/>
        <family val="2"/>
      </rPr>
      <t>PLAN DE CULTURA Y AGENDA CULTURAL</t>
    </r>
  </si>
  <si>
    <t>Prestación de Servicios profesionales  como Instructor en los talleres de Baile de la sede de Rionegro, y baile con los niños en situación de discapacidad sede poblado y apoyar y/o participar en las actividades artísticas y culturales de acuerdo a la programación de la agenda cultural establecida por la Institución</t>
  </si>
  <si>
    <t>Dirección Fomento Cultural, 319 79 01 fcultural@elpoli.edu.co</t>
  </si>
  <si>
    <r>
      <t xml:space="preserve">Prestación de Servicios personales como instructor de los talleres de música, acompañamiento en el ensamble de tango, en el ensamble flamenco y apoyo en las actividades culturales que se desarrollen en el marco del </t>
    </r>
    <r>
      <rPr>
        <i/>
        <sz val="8"/>
        <color indexed="8"/>
        <rFont val="Arial"/>
        <family val="2"/>
      </rPr>
      <t>PLAN DE CULTURA Y AGENDA CULTURAL</t>
    </r>
  </si>
  <si>
    <t>Prestación de Servicios profesionales como Instructor de música y para apoyar en las actividades artísticas y culturales de acuerdo a la programación de la agenda cultural establecida por la Institución</t>
  </si>
  <si>
    <r>
      <t xml:space="preserve">Prestación de Servicios profesionales como instructor de música y apoyo en las actividades culturales que se desarrollen en el marco del </t>
    </r>
    <r>
      <rPr>
        <i/>
        <sz val="8"/>
        <color indexed="8"/>
        <rFont val="Arial"/>
        <family val="2"/>
      </rPr>
      <t>PLAN DE CULTURA Y AGENDA CULTURAL</t>
    </r>
  </si>
  <si>
    <r>
      <t xml:space="preserve">Prestación de Servicios profesionales como instructor de bajo y guitarra eléctrica,  </t>
    </r>
    <r>
      <rPr>
        <sz val="8"/>
        <color indexed="8"/>
        <rFont val="Arial"/>
        <family val="2"/>
      </rPr>
      <t xml:space="preserve">apoyo a ensamble de tango y grupo de rock Vinilo y a las actividades culturales que se desarrollen en el marco del </t>
    </r>
    <r>
      <rPr>
        <i/>
        <sz val="8"/>
        <color indexed="8"/>
        <rFont val="Arial"/>
        <family val="2"/>
      </rPr>
      <t>PLAN DE CULTURA Y AGENDA CULTURAL</t>
    </r>
  </si>
  <si>
    <r>
      <t xml:space="preserve">Prestación de Servicios Profesionales como instructora del taller de técnica vocal, el semillero del coro y apoyo en las actividades culturales que se desarrollen en el marco del </t>
    </r>
    <r>
      <rPr>
        <i/>
        <sz val="8"/>
        <color indexed="8"/>
        <rFont val="Arial"/>
        <family val="2"/>
      </rPr>
      <t>PLAN DE CULTURA Y AGENDA CULTURAL</t>
    </r>
  </si>
  <si>
    <r>
      <t xml:space="preserve">Prestación de Servicios Profesionales como instructora de baile, acompañamiento en el ensamble de tango y apoyo en las actividades culturales que se desarrollen en el marco del </t>
    </r>
    <r>
      <rPr>
        <i/>
        <sz val="8"/>
        <color indexed="8"/>
        <rFont val="Arial"/>
        <family val="2"/>
      </rPr>
      <t>PLAN DE CULTURA Y AGENDA CULTURAL</t>
    </r>
  </si>
  <si>
    <t>Prestación de Servicios personales como instructor de los talleres; cajón flamenco, Producción y organización de eventos artísticos y culturales, apoyo con el Ensamble Flamenco Contratempo y en las actividades culturales que se desarrollen en el marco del PLAN DE CULTURA Y AGENDA CULTURAL</t>
  </si>
  <si>
    <t>Prestación de Servicios profesionales como instructor del taller de Arte, diseño y experimentación sonora, apoyo al grupo de proyección ensamble de tango y adicionalmente apoyará a la institución en el desarrollo de  las muestras culturales y otras actividades que se encuentren contempladas en el PLAN DE CULTURA Y AGENDA CULTURAL</t>
  </si>
  <si>
    <r>
      <t xml:space="preserve">Prestación de Servicios Profesionales como instructor de talleres de marimba de chonta, percusión y apoyar  la chirimía y ensambles y apoyar en las actividades culturales que se desarrollen en el marco del </t>
    </r>
    <r>
      <rPr>
        <i/>
        <sz val="8"/>
        <color indexed="8"/>
        <rFont val="Arial"/>
        <family val="2"/>
      </rPr>
      <t>PLAN DE CULTURA Y AGENDA CULTURAL</t>
    </r>
  </si>
  <si>
    <r>
      <t xml:space="preserve">Prestación de Servicios Profesionales como instructora de los talleres de Neurolingüística y de apoyo en las actividades culturales que se desarrollen en el marco del </t>
    </r>
    <r>
      <rPr>
        <i/>
        <sz val="8"/>
        <color indexed="8"/>
        <rFont val="Arial"/>
        <family val="2"/>
      </rPr>
      <t>PLAN DE CULTURA Y AGENDA CULTURAL</t>
    </r>
  </si>
  <si>
    <r>
      <t xml:space="preserve">Prestación de Servicios Personales de Percusión latina, afro caribeña, folclórica,  batería acústica,  batería electrónica y apoyar el grupo de son cubano y la orquesta B 58 y dirigir el ensamble de percusión latina y de apoyo en las actividades culturales que se desarrollen en el marco del </t>
    </r>
    <r>
      <rPr>
        <i/>
        <sz val="8"/>
        <color indexed="8"/>
        <rFont val="Arial"/>
        <family val="2"/>
      </rPr>
      <t>PLAN DE CULTURA Y AGENDA CULTURAL</t>
    </r>
  </si>
  <si>
    <r>
      <t xml:space="preserve">Prestación de Servicios personales como instructor de música, artes plásticas para la sede de Apartadó  y apoyo en las actividades culturales que se desarrollen en el marco del </t>
    </r>
    <r>
      <rPr>
        <i/>
        <sz val="8"/>
        <color indexed="8"/>
        <rFont val="Arial"/>
        <family val="2"/>
      </rPr>
      <t>PLAN DE CULTURA Y AGENDA CULTURAL</t>
    </r>
  </si>
  <si>
    <t>Prestación de Servicios profesionales como instructora de los talleres de violín y acompañamiento en el ensamble de tango y apoyo en las actividades culturales que se desarrollen en el marco del PLAN DE CULTURA Y AGENDA CULTURAL</t>
  </si>
  <si>
    <t>Impresos y publicaciones para la divulgacion de la AGENDA CULTURAL MENSUAL, y otros</t>
  </si>
  <si>
    <t>Contrato de Prestación de servicios culturales, académicos y artísticos  en cumplimiento de la Agenda Cultural Institucional.</t>
  </si>
  <si>
    <t>Mantenimiento de equipos, instrumentos, vestuarios de los grupos artisticos y culturales de la institución.</t>
  </si>
  <si>
    <t>Prestación de servicios profesionales para la realización de estudio de contexto y documento maestro para el programa de Especialización en programación.</t>
  </si>
  <si>
    <t>Decana Facultad Ingenierías</t>
  </si>
  <si>
    <t xml:space="preserve">Prestación de servicios profesionales para la realización de estudio de contexto para el programa de Doctorado en Ingenieria. </t>
  </si>
  <si>
    <t>Prestación de servicios profesionales para la realización de estudio de contexto para el programa de Ingenieria Ambiental y del Territorio</t>
  </si>
  <si>
    <t>Adquisición de Software para la Maestría en Ingeniería</t>
  </si>
  <si>
    <t>Fondos Comunes</t>
  </si>
  <si>
    <t xml:space="preserve">Adquisición de Equipos de Laboratorio para la Maestria en Ingeniería </t>
  </si>
  <si>
    <t>Prestación de servicios profesionales de personal para Laboratorio Móvil de Civil en Sede Rionegro</t>
  </si>
  <si>
    <t>CONTRATACIÓN DIRECTA</t>
  </si>
  <si>
    <t>Prestación de servicios profesionales para el dessarrollo de actividades de gestión y ejecución de procesos en el Consultorio de Sanidad Vegetal</t>
  </si>
  <si>
    <t>Elena Paola González Jaimes
Docente vinculada Facultad de Ciencias Agrarias
epgonzalez@elpoli.edu.co 
3207239557</t>
  </si>
  <si>
    <t>Prestación de servicios profesionales para apoyar la progrmación de los espacios físicos - aulas, en función de la programación académica de la Institución</t>
  </si>
  <si>
    <t>Coordinadora de Admisiones</t>
  </si>
  <si>
    <t>Suministro de carnets y stickers para estudiantes, personal administrativo, docentes y contratistas de la sede central Poblado y de las demás sedes regionales durante la vigencia 2018</t>
  </si>
  <si>
    <t>Suministro de hojas de papel de seguridad para  impresión de diplomas y actas de grado, según especificaciones dadas por la Institución, así como suministro de papel para impresión de certificados de estudiantes</t>
  </si>
  <si>
    <t>Prestación de servicios  profesionales  para apoyar la gestión  de la Coodinación del Sistema de Bibliotecas en la sede regional Oriente - Rionegro.</t>
  </si>
  <si>
    <t>Coordinador  Biblioteca</t>
  </si>
  <si>
    <t>Prestación de servicios  profesionales  para apoyar la gestión  de la Coodinación del Sistema de Bibliotecas en la sede regional Urabá - Apartadó</t>
  </si>
  <si>
    <t>Contratación servicios profesionales para capacitación de  programas de Formación de Usuarios en IES, para apoyar la gestión del Plan de Capacitación en Recursos de Información (Estrategias de Búsqueda de Información Académica y E-books, Recursos de Información Académica, Normas APA, ICONTEC, IEEE, VANCOUVER, ZOTERO, MENDELEY y Herramientas de Google), del Sistema de Bibliotecas institucional</t>
  </si>
  <si>
    <t>Adquisición de 71 Sillas apilables, tapizadas en asiento y espaldar, con cubiertas e internos de asiento y espaldar en Polipropileno. Estructura ITALIANA, cal. 16. 30 x 15, con soportes en 3/4, soldadura por fusión, tapones para patas en polipropileno y algunas con Brazo universitario derecho.</t>
  </si>
  <si>
    <t>Adquisición de un tablero en vidrio antireflejo</t>
  </si>
  <si>
    <t>Adquisición de 1 atril frontal en fórmica y vidrio, estructra metálica recubierta con pintura electroestática hormeable en polvo, sistema de conectividad</t>
  </si>
  <si>
    <t>Adquisición de un 1 Televisor LED 55” soporte y bafles de sonido para adecuación de aula múltiple</t>
  </si>
  <si>
    <t>Contratación de arriendo y montaje de stands para la Feria Politécnica del Libro</t>
  </si>
  <si>
    <t>Contratación impresión de piezas publicitarias: afiches, separadores y pasacalles para la Feria Politécnica del Libro</t>
  </si>
  <si>
    <t>Adquisición de  3 carros transportadores metálico de libros sin laterales para la biblioteca Poblado</t>
  </si>
  <si>
    <t>Contratación para la ejecución de actividades logísticas y operativa, para la realización del evento de Fortalecimiento y visibilidad de los Programas en las Ferias Empresariales que se puedan realizar en la Vigencia 2018.</t>
  </si>
  <si>
    <t>Decano Facultad de Administración.</t>
  </si>
  <si>
    <t>Prestación de servicios personales como soporte y apoyo operativo del proceso de Autoevaluación con fines de renovación de registros, acreditación de alta calidad y mantenimiento de la calidad académica institucional, garantizando la revisión constante y permanente del soporte documental a través de la actualización,  y recolección del material, además de la preparación de la visita de los programas y Condiciones Iniciales, realizadas por el Ministerio de Educación Nacional – MEN y el Consejo Nacional de Acreditación – CNA</t>
  </si>
  <si>
    <t>Adriana María Ruiz Restrepo / Coordinación de Autoevaluación y Acreditación Institucional / 3197900 ext 244 / amruizr@elpoli.edu.co / autoevaluacion@elpoli.edu.co</t>
  </si>
  <si>
    <t xml:space="preserve">Prestación de servicios profesionales para la depuración de los documentos de acreditación de programas e institucional, como elementos sustanciales y de soporte para los trámites institucionales y ministeriales, además de la depuración del documento de Condiciones Iniciales y sus respectivos soportes como requisito necesario para la visita pares del CNA y apoyo de otros procesos propios a la Acreditación Institucional. </t>
  </si>
  <si>
    <t>Prestación de servicios profesionales para apoyar en los procesos de Autoevaluación con fines de registro calificado y acreditación de alta calidad de los programas, además de la consolidación y preparación de en la ruta de la acreditación de los elementos necesarios para la autoevaluación institucional como herramienta fundamental para el mantenimiento constate y permanente de la calidad institucional.</t>
  </si>
  <si>
    <t xml:space="preserve">Prestación de servicios profesionales para el apoyo y acompañamiento a las Facultades y los programas académicos en proceso de acreditación y reacreditación de alta calidad, y a la institución en la Ruta de la Acreditación, para la creación y promoción de estrategias encaminadas a la comunicación, sensibilización y activación del proceso.  </t>
  </si>
  <si>
    <t>Apoyo logístico para programación de capacitaciones, eventos y otros.</t>
  </si>
  <si>
    <t>Adquisición de insumos de ferretería para el desarrollo y ejecución de las prácticas programadas en los laboratorios, para el año 2017.</t>
  </si>
  <si>
    <t>Juan Carlos Gómez Mesa, Profesional Especializado, Coordinación de Laboratorios</t>
  </si>
  <si>
    <t>Adquisición de reactivos y vidriería para los laboratorios</t>
  </si>
  <si>
    <t>Adquisición de suministros eléctricos y electrónicos para los laboratorios</t>
  </si>
  <si>
    <t>Mantenimiento de equipos</t>
  </si>
  <si>
    <t>Suministro de la dotación de uniformes para los deportistas de nuestra institución y vestuario para el grupo de proyección de la facultad de educación física.</t>
  </si>
  <si>
    <t>Alex nilson meneses oquendo</t>
  </si>
  <si>
    <t>Arrendamiento  de Laboratorio de Procesos Industriales e Instrumental con la Universidad Pontificica Bolivariana (asignaturas de procesos industriales y análisis instrumental)</t>
  </si>
  <si>
    <t>Fondos comunes</t>
  </si>
  <si>
    <t xml:space="preserve">Coordinación del Programa de Química </t>
  </si>
  <si>
    <t xml:space="preserve">Prestación de los Servicios Profesionales para  apoyo a la gestión del Programa de Idiomas </t>
  </si>
  <si>
    <t xml:space="preserve">Coordinación del Programa de Idiomas </t>
  </si>
  <si>
    <t xml:space="preserve">Contratación para la ejecución de actividades logísticas, operativas y asistenciales para la semana de la Química ( Evento de promoción anual del programa de  Tecnología en  Química Industrial y de Laboratorio. </t>
  </si>
  <si>
    <t xml:space="preserve">Contrato para la ejecución de actividades logísticas, operativas y asistenciales para la semana de la Facultad de Ciencias Básicas Sociales y Humanas ( Evento promocional anual). </t>
  </si>
  <si>
    <t>Decano y Coordinaciones</t>
  </si>
  <si>
    <t>Contrato para la ejecución de actividades logísticas, operativas y asistenciales para el Día de los Idiomas ( Evento promocional anual del Programa de Idiomas de la Facultad de Ciencias Básicas Sociales y Humanas.</t>
  </si>
  <si>
    <t>Prestación de servicios como tecnólogo para el apoyo de la Vicerrectoría de Docencia e Investigación, con énfasis en los porcesos administrativos, de gestión curricural y gestión docentes del proceso de Docencia.</t>
  </si>
  <si>
    <t>Vicerrectoría de Docencia e Investigación / vdocencia@elpoli.edu.co / 3197900 ext 135</t>
  </si>
  <si>
    <t>Prestación de servicios profesionales para el apoyo de la Vicerrectoría de Docencia e Investigación, con énfasis en la Planeación, los procesos de calidad  y  gestión estudiantes del proceso de Docencia.</t>
  </si>
  <si>
    <t>Suministro de implementos para el mantenimiento de los Centros Regionales</t>
  </si>
  <si>
    <t>Directora de Regionalización</t>
  </si>
  <si>
    <t>Contrato para la ejecución de actividades logísticas, operativas y asistenciales para la participación de la Institución en MEDUCA y MESU</t>
  </si>
  <si>
    <t xml:space="preserve">Prestación de servicios profesionales para el apoyo en la generación de estrategias de fortalecimiento de los grupos de investigación, la divulgación, asesoría y gestión para la aplicación a convocatorias externas de cofinanciación para ejecución de proyectos de investigación y alianzas interinstitucionales. </t>
  </si>
  <si>
    <t>Director de Investigacion y Posgrados</t>
  </si>
  <si>
    <t xml:space="preserve"> Prestación de servicios profesionales para la administración y seguimiento de proyectos internos y externos, el sistema de gestión de calidad  y redes de investigación en la Dirección de Investigación y Posgrados del Politécnico Colombiano Jaime Isaza Cadavid.</t>
  </si>
  <si>
    <t>Prestación de servicios profesionales apoyar el Sistema de Ciencia y Tecnología del Politécnico Colombiano JIC, relacionado plan operativo y plan de acción</t>
  </si>
  <si>
    <r>
      <rPr>
        <b/>
        <sz val="8"/>
        <color indexed="8"/>
        <rFont val="Arial"/>
        <family val="2"/>
      </rPr>
      <t xml:space="preserve"> </t>
    </r>
    <r>
      <rPr>
        <sz val="8"/>
        <color indexed="8"/>
        <rFont val="Arial"/>
        <family val="2"/>
      </rPr>
      <t xml:space="preserve">Prestación de servicios profesionales para apoyar la coordinación y la gestión investigativa del Politécnico Colombiano JIC en la sede Rionegro </t>
    </r>
  </si>
  <si>
    <t xml:space="preserve"> Servicios profesionales para apoyar la coordinación y la gestión investigativa del Politécnico Colombiano JIC en la sede Apartado </t>
  </si>
  <si>
    <t xml:space="preserve"> Prestación de servicios profesionales para apoyar cursos de emprendimiento y gestion tecnologia a estudiantes y docentes </t>
  </si>
  <si>
    <t>Libardo Antonio Londoño.                                              Ext: 108,                                            Director de Investigación y Posgrado  dinvestigacion@elpoli.edu.co</t>
  </si>
  <si>
    <t>Servicio de apoyo de actividades logísticas, operativas y asistenciales para la realización de los eventos académico investigativos 2018 En la sede Central, Apartado y Rionegro y participación en los encuetros de la RED COLOMBIANA DE SEMILLEROS DE INVESTIGACION REDCOLSI</t>
  </si>
  <si>
    <t xml:space="preserve">Prestación de Servicios para apoyar la edicion diagramacion y publicacion de Revistas de Investigación: 2 REVISTAS POLITECNICAS, 2 REVISTAS TEUKEN BIDIKAY, 2 REVISTAS LUCIERNAGA E INTERSECCION,  </t>
  </si>
  <si>
    <t>Nelson Muñoz, Hector Sarmiento, Monica Valle, por cada Revista</t>
  </si>
  <si>
    <t>Suscripcion anual al Software antiplagio para apoyar la originalidad academica e investigativa en el PCJIC</t>
  </si>
  <si>
    <t>Compra de equipo (Osciloscopio, Sensor de temperatura, Fuente de Voltaje, Generador de Onda): Proyecto:
"DESEMPEÑO DE SENSORES"</t>
  </si>
  <si>
    <t>Jorge Alberto Gómez López</t>
  </si>
  <si>
    <t>Prestacion de servicios profesionales de Ingeneiro como CoInvestigador. Proyecto. "PRODUCCIÓN DE BIODIESEL"</t>
  </si>
  <si>
    <t>Alba Nelly Ardila Arias</t>
  </si>
  <si>
    <t>Compra de equipos, Támices estándar. Proyecto. "PRODUCCIÓN DE BIODIESEL"</t>
  </si>
  <si>
    <t>Compra de Materiales, suministros y Reactivos.  Proyecto. "PRODUCCIÓN DE BIODIESEL"</t>
  </si>
  <si>
    <t>Prestacion de servicios profesionales. Análisis de laboratorio especializado.  Proyecto. "PRODUCCIÓN DE BIODIESEL"</t>
  </si>
  <si>
    <t>Prestacion deservicios profesionales de Ingeniero como CoInvestigador Proyecto: "MINERALIZACIÓN DE ETILENGLICOL"</t>
  </si>
  <si>
    <t>Prestacion de servicios profesionales. Análisis de laboratorio Especializado. Proyecto:  "MINERALIZACIÓN DE ETILENGLICOL"</t>
  </si>
  <si>
    <t>Compra de Materiales, suministros, Cristaleria y Reactivos. Proyecto: "HIDRODESOXIGENACIÓN DE GLICEROL"</t>
  </si>
  <si>
    <t>Compra de Materiales, suministros, Cristaleria y Reactivos, . Proyecto: "DEGRADACIÓN DE FENOL"</t>
  </si>
  <si>
    <t>Prestacion de servicios profesionales COMO COINVESTIGADOR para organización, analisis de información. Proyecto: "FUNDAMENTOS FILOSÓFICOS</t>
  </si>
  <si>
    <t>Oswaldo Plata Pineda</t>
  </si>
  <si>
    <t>Prestacion de servicio Profesiona para analisis y organización de la información. ademas de asesor estadistico para apoyo  del Proyecto: "FUNDAMENTOS FILOSÓFICOS"</t>
  </si>
  <si>
    <t>Compra de material Bibliografico : Proyecto: "FUNDAMENTOS FILOSÓFICOS"</t>
  </si>
  <si>
    <t>Compra de Material Bibliografico impreso y/o digital. Proyecto: "DOCUMENTALES Y DOCUMENTALISTAS "</t>
  </si>
  <si>
    <t>José Miguel Restrepo Moreno</t>
  </si>
  <si>
    <t>Prestacion de servicio Profesional. Creación de libro digital  y pagina web. Proyecto: "DOCUMENTALES Y DOCUMENTALISTAS "</t>
  </si>
  <si>
    <t>Prestacion de servicios profesionales como  CoInvestigador para organización, analisis de información . Proyecto: "FIBRAS NATURALES "</t>
  </si>
  <si>
    <t>Harvet Hernan Gil</t>
  </si>
  <si>
    <t>Compra de equipos especializados de medicion para Laboratorio Móvil Rionegro en el marco del Proyecto: "FIBRAS NATURALES "</t>
  </si>
  <si>
    <t>Compra de Materiales fibras sintéticas y fibras naturales como materia prima para ensayos en el laboratorio. Proyecto: "FIBRAS NATURALES "</t>
  </si>
  <si>
    <t>Prestacion de servicios profesionales para recoleccion y analisis de  información como CoInvestigador. Proyecto: "ISOESPINTANOL "</t>
  </si>
  <si>
    <t>Juan David Montoya paez</t>
  </si>
  <si>
    <t>Compra de equipos de laboratorios, equipo para mezcla de materias primas homogenización y dosificación semen equino. Proyecto: "ISOESPINTANOL "</t>
  </si>
  <si>
    <t>Compra de Materiales y suministros (cristalería, rectivos, disolventes entre otros) : Proyecto: "ISOESPINTANOL "</t>
  </si>
  <si>
    <t>Servicios profesionales para citometría de flujo y otros (técnicas fluorescentes). Proyecto:"ISOESPINTANOL "</t>
  </si>
  <si>
    <t>Prestación de servicios para publicaciones y patentes. Elaboración de información para divulgar los resultados del proyecto en las áreas de impacto. Proyecto: "ISOESPINTANOL "</t>
  </si>
  <si>
    <t>Prestacion de servicios profesionales como  CoInvestigador para realizar recoleccion y analisi de informacion en el . Proyecto: "RADIACION UV "</t>
  </si>
  <si>
    <t>Jairo Camilo Quijano</t>
  </si>
  <si>
    <t>Compra de equipos de laboratorio, medidor UVC, computador, cámara de fotografía y lámpara UVC. Proyecto: "RADIACION "</t>
  </si>
  <si>
    <t>Compra de Materiales y suministros(Reactivos y Cristalerias) para laboratorios:   Proyecto:"RADIACION "</t>
  </si>
  <si>
    <t>Prestacion de servicios profesionales como CoInvestigador para realizar recoleccion de datos y analisis de informacion. Proyecto: "POLIMORFISMOS"</t>
  </si>
  <si>
    <t>Jorge Gómez Oquendo</t>
  </si>
  <si>
    <t>Compra de equipos,  juego de micropipetas y cristaleria. Proyecto: "POLIMORFISMOS"</t>
  </si>
  <si>
    <t>Compra de Materiales y suministros para laboratorios. Insumos, reactivos y medios moleculares.  Proyecto:"POLIMORFISMOS"</t>
  </si>
  <si>
    <t>Prestación de servicios para publicaciones y patentes. Elaboración de información para divulgar los resultados del proyecto en las áreas de impacto.  Proyecto: "POLIMORFISMOS"</t>
  </si>
  <si>
    <t>Prestacion de servicio Profesional. Trabajo de campo y análisis bioinformáticos. Proyecto: "POLIMORFISMOS"</t>
  </si>
  <si>
    <t>Compra de equipos Estereomicroscopio.,  Proyecto.  "EFECTO ALEOPÁTICO AGUACATE"</t>
  </si>
  <si>
    <t xml:space="preserve">Yerly Dayana Mira </t>
  </si>
  <si>
    <t>Compra de Materiales y suministros de laboratorios(materiales reactivos, clistaleria entre otros):   Proyecto:"EFECTO ALEOPÁTICO AGUACATE"</t>
  </si>
  <si>
    <t>Prestacion de servicio Profesional Para la gestion, administracion del proyecto ademas   de asesor estadística. Proyecto: "EFECTO ALEOPÁTICO AGUACATE"</t>
  </si>
  <si>
    <t>Prestacion de servicios profesionales para ingeniero agropecuario/agronomo como CoInvestigador para actividades de campo y analsis de información. Proyecto: "MICORRIZAL DE ZAPOTE"</t>
  </si>
  <si>
    <t>Sandra Viviana Muriel Ruiz</t>
  </si>
  <si>
    <t>Compra de equipo. Cámara, computador, refrigerador, estufa, acondicionamiento de vivero en la granja. Proyecto:"MICORRIZAL DE ZAPOTE"</t>
  </si>
  <si>
    <t>Compra de Materiales y suministros de laboratorios. Materiales de vivero, insumos de laboratorio agropecuarioy papelería.   Proyecto:"MICORRIZAL DE ZAPOTE"</t>
  </si>
  <si>
    <t>Prestacion de servicio Profesional de un ingeniero agropecuario para apoyo a la recolecion y analisi de muestars. Pruebas de laboratorio, análisis de muestras, asesorias. Proyecto:"MICORRIZAL DE ZAPOTE"</t>
  </si>
  <si>
    <t>Compra de equipos de laboratorio especializados. Multitest amprobe, termometro, multimetro digital, electrodo de Cu-CuSO4, palpador de ultrasonido y cámara CCTD. Proyecto: "FALLO ESTRUCTURAL"</t>
  </si>
  <si>
    <t xml:space="preserve">Juan camilo Parra </t>
  </si>
  <si>
    <t>Prestacion de servicio Profesional. De ingeniero para Realización de apiques, estudio mediante geo-radar y técnicas electroquímicas.Proyecto: "FALLO ESTRUCTURAL"</t>
  </si>
  <si>
    <t>Prestación de servicios profesionales como ingeniero agropecuario para realizar actividades de campo como CoInvestigador del proyecto . Proyecto: "UNIDAD MÓVIL"</t>
  </si>
  <si>
    <t>Juan Carlos Blandon</t>
  </si>
  <si>
    <t>Compra de equipos de laboratorio. Ingletiadora, sin fin, taladro percutor manual, preparación de mezcla para pisos, pulidoras y moldes y ensayos varios para ensayos de concreto. Proyecto: UNIDAD MÓVIL"</t>
  </si>
  <si>
    <t>Compra de Materiales y suministros de laboratorio. Placas de súper boart con perfilería y masilla para muros, guadua, tubos de cartón de 3" y perfilería metalica pc, concretos, btellas plásticas y perfilería, ventanería y puertas, pinturas, cubierta y revestimiento de muros y artículos para divulgación   Proyecto:UNIDAD MÓVIL"</t>
  </si>
  <si>
    <t>Prestación de servicios profesionales, para realizar adecuaciones en el  Proyecto de Investigación: "UNIDAD MÓVIL"</t>
  </si>
  <si>
    <t>Compra de equipos. Computador portatil, impresora, disco duro extraíble, . Proyecto: "TRANSPARENCIA y EFICIENCIA"</t>
  </si>
  <si>
    <t>Luz Amira Rocha</t>
  </si>
  <si>
    <t>Compra/actualización de  Software SPSS Especializado  Proyecto: "TRANSPARENCIA y EFICIENCIA"</t>
  </si>
  <si>
    <t>Materiales, suministros y bibliografía. Papelería, toner de tintas para impresora. Proyecto: "TRANSPARENCIA y EFICIENCIA"</t>
  </si>
  <si>
    <t>Prestación de Servicios Profesionales. Traducción de artículo de investigación. Proyecto: "TRANSPARENCIA y EFICIENCIA"</t>
  </si>
  <si>
    <t>Prstacion de Servicios profesinales para pago de CoInvestigador como ingeniero agropecuario/agronomo . Proyecto: "PITAYA ROJA"</t>
  </si>
  <si>
    <t>Compra de equipos. Cámara fotográfica, computador, estufa, sensores de humedad y temperatura y sensor de radiación solar. Proyecto:"PITAYA ROJA"</t>
  </si>
  <si>
    <t>Compra de Materiales, suministros y bibliografía. Materiales de vivero, insumos de laboratorio y papelería.   Proyecto:"PITAYA ROJA"</t>
  </si>
  <si>
    <t>Prestacion de servicio Profesional. Análisis de suelos y recomendaciones de fertilización, servicio equipo de medición de fotosíntesis, asesoría estadística. Proyecto:"PITAYA ROJA"</t>
  </si>
  <si>
    <t>Compra de equipos. Cámara térmica con DVR 4 canales, antenas y cables, puntos de acceso, dispositivo de visuaización remota. Proyecto "Empleo de las TIC´s para el monitoreo térmico"</t>
  </si>
  <si>
    <t>William Segundo Puche, wpuche@elpoli.edu.co</t>
  </si>
  <si>
    <t>Materiales, suministros y bibliografía. Insumos electrónicos. Proyecto "Empleo de las TIC´s para el monitoreo térmico"</t>
  </si>
  <si>
    <t>Compra de materiales. Compra de manguera polidifusora 30 m. Proyecto "Evaluación del número de larvas "</t>
  </si>
  <si>
    <t>Hermes Rafael Pineda, hrpineda@elpoli.edu.co</t>
  </si>
  <si>
    <t>Compra de Materiales y suministros(suministros, reactivos, cristaleria). Proyectos. "Evaluación del número de larvas "</t>
  </si>
  <si>
    <t>Compra de materiales e Insumos de laboratorio(suministros, reactivos, cristaleria) Proyecto: "radiación UV-C "</t>
  </si>
  <si>
    <t>Luis Fernando Patiño</t>
  </si>
  <si>
    <t>Prestacion de servicios tecnicos para analisis de muestars de lboratorio proyecto:" sistemas de manejo agrotecnológicos"</t>
  </si>
  <si>
    <t>Compra de materiales e Insumos de laboratorio(Reactivos, Nitroneno liquido), proyecto:" sistemas de manejo agrotecnológicos"</t>
  </si>
  <si>
    <t>Compra de materiales e Insumos de laboratorio(suministros, reactivos, cristaleria) (patogenos),  Proyecto: "Activación de defensas en tomate de árbol"</t>
  </si>
  <si>
    <t>Prestacion de Servicios profesionales para recoleccion , analisis y prcesamiento de informción. Caracterización de muestras.  Proyecto: "Aprovechamiento potencial del Lirio Acuatico"</t>
  </si>
  <si>
    <t>Compra de materiales e Insumos de laboratorio. Mteriales e insumos químicos. Proyecto: "Aprovechamiento potencial del Lirio Acuatico"</t>
  </si>
  <si>
    <t>Compra de equipos e insumos de laboratorio. Lámpara de AAS. Proyecto: "Aprovechamiento potencial del Lirio Acuatico"</t>
  </si>
  <si>
    <t>Compra de materiales e Insumos de laboratorio. Cristalería y reactivos de laboratorio. Proyecto: "Bacterias endofíticas de heliconias silvestres "</t>
  </si>
  <si>
    <t>Prestacion de Servicios profesionales Programa Jóvenes Investigadores Colciencias</t>
  </si>
  <si>
    <t>Compra de equipos de catación para la implementación de un laboratorio de catación de cacao,  Proyecto: "CAPTACION DE CACAO"</t>
  </si>
  <si>
    <t>Prestacion de servicio Profesional. Contratación de especialistas y estandarización de muestras para el laboratorio de captación de cacao. Proyecto:"CARACTERIZACION DE CLONES DE CACAO"</t>
  </si>
  <si>
    <t>Prestacion de servicios profesionales para actividades de CTeI, Procesos de patentaciones, otros</t>
  </si>
  <si>
    <r>
      <t>Contratar las pólizas</t>
    </r>
    <r>
      <rPr>
        <sz val="8"/>
        <rFont val="Arial"/>
        <family val="2"/>
      </rPr>
      <t xml:space="preserve"> de seguros del POLITÉCNICO a través de una compañía de seguros legalmente establecida en el país para funcionar, autorizada por la Superintendencia Financiera de Colombia con la cual se contrate la adquisición de las pólizas de seguros requerida para amparar y proteger los bienes muebles e inmuebles de propiedad del POLITÉCNICO y de aquellos por los que sea o llegare a ser legalmente responsable, y las pólizas de Seguros de Responsabilidad Civil de Servidores Públicos en los términos que se detallan en cada uno de los anexos de condiciones básicas obligatorias y complementarias de las pólizas a adquirir.</t>
    </r>
  </si>
  <si>
    <t>Director de Servicios Generales</t>
  </si>
  <si>
    <t>Contratar servicio de intermediación de seguros</t>
  </si>
  <si>
    <r>
      <t>Contratación de los servicios de</t>
    </r>
    <r>
      <rPr>
        <b/>
        <sz val="8"/>
        <rFont val="Arial"/>
        <family val="2"/>
      </rPr>
      <t xml:space="preserve"> vigilancia</t>
    </r>
    <r>
      <rPr>
        <sz val="8"/>
        <rFont val="Arial"/>
        <family val="2"/>
      </rPr>
      <t xml:space="preserve"> integrada con suministro de elementos de apoyo tecnológico, de acuerdo con la descripción y especificaciones establecidas en los Pliegos de Condiciones.</t>
    </r>
  </si>
  <si>
    <t xml:space="preserve">72101507
</t>
  </si>
  <si>
    <r>
      <t xml:space="preserve">Prestación de servicios generales de </t>
    </r>
    <r>
      <rPr>
        <b/>
        <sz val="8"/>
        <rFont val="Arial"/>
        <family val="2"/>
      </rPr>
      <t>aseo y mantenimiento,</t>
    </r>
    <r>
      <rPr>
        <sz val="8"/>
        <rFont val="Arial"/>
        <family val="2"/>
      </rPr>
      <t xml:space="preserve"> que incluye el suministro de los implementos y la dotación, de acuerdo con la descripción y especificaciones establecidas en los Pliegos de Condiciones.</t>
    </r>
  </si>
  <si>
    <r>
      <t xml:space="preserve">Prestación de </t>
    </r>
    <r>
      <rPr>
        <b/>
        <sz val="8"/>
        <rFont val="Arial"/>
        <family val="2"/>
      </rPr>
      <t xml:space="preserve">transporte terrestre </t>
    </r>
    <r>
      <rPr>
        <sz val="8"/>
        <rFont val="Arial"/>
        <family val="2"/>
      </rPr>
      <t>automotor para diferentes destinos regionales y nacionales requeridos por el Politécnico Colombiano Jaime Isaza Cadavid.</t>
    </r>
  </si>
  <si>
    <t>Prestación de servicios como abogado para brindar apoyo jurídico al proceso contractual en la Institución</t>
  </si>
  <si>
    <t>Coordinador de Adquisiciones</t>
  </si>
  <si>
    <t>Suministro de tiquetes aéreos para diferentes destinos regionales, nacionales e internacionales para el Politécnico Colombiano Jaime Isaza Cadavid</t>
  </si>
  <si>
    <t>Suministro por demanda de papelería, útiles y artículos de oficina requeridos para apoyar la gestión del Politécnico Colombiano Jaime Isaza Cadavid.</t>
  </si>
  <si>
    <r>
      <t>Prestación de servicio de transporte terrestre mediante</t>
    </r>
    <r>
      <rPr>
        <b/>
        <sz val="8"/>
        <rFont val="Arial"/>
        <family val="2"/>
      </rPr>
      <t xml:space="preserve"> taxis </t>
    </r>
    <r>
      <rPr>
        <sz val="8"/>
        <rFont val="Arial"/>
        <family val="2"/>
      </rPr>
      <t>al Politécnico Colombiano Jaime Isaza Cadavid.</t>
    </r>
  </si>
  <si>
    <t xml:space="preserve">76111501
</t>
  </si>
  <si>
    <t>Gasolina vehículo Rectoría, laboratorios niquia y Laboratorio P55</t>
  </si>
  <si>
    <t xml:space="preserve">Dotación uniformes y seguridad industrial para personal del Politecnico </t>
  </si>
  <si>
    <t>Mantenimiento vehículo Rectoría  y laboratorio movil.</t>
  </si>
  <si>
    <r>
      <t>Servicio de control</t>
    </r>
    <r>
      <rPr>
        <b/>
        <sz val="8"/>
        <color indexed="8"/>
        <rFont val="Arial"/>
        <family val="2"/>
      </rPr>
      <t xml:space="preserve"> de plagas</t>
    </r>
    <r>
      <rPr>
        <sz val="8"/>
        <color indexed="8"/>
        <rFont val="Arial"/>
        <family val="2"/>
      </rPr>
      <t>(productos autorizados por las autoridades competentes para este tipo de ambientes) contra rastreros, roedores, hormigas y zancudos en las edificaciones de todas las sedes del Politécnico.</t>
    </r>
  </si>
  <si>
    <t>Mantenimiento puertas vidrieras biblioteca, auditorio y bello, puerta B42 -101,  mantenimiento puertas de seguridad, salidas de emergencia y puerta reja apartado</t>
  </si>
  <si>
    <t>Recarga y suministro de extintores.</t>
  </si>
  <si>
    <t xml:space="preserve">72101511
</t>
  </si>
  <si>
    <t xml:space="preserve">Mantenimiento Aires Acondicionados, incluye repuestos.
Mantenimiento Aire Acondicionado P40 Piso 2, rack.
Mantenimiento Aire de Precisión. Data Center.
</t>
  </si>
  <si>
    <t>Mantenimiento cancha sintética y otros escenarios deportivos (demarcación, cerramiento en malla, tuberia, pintura porterias y tableros) poblado, apartado placa polideportiva.</t>
  </si>
  <si>
    <t>72151514 </t>
  </si>
  <si>
    <t xml:space="preserve">Mantenimiento Preventivo y Correctivo planta diesel Apartadó y Mantenimiento subestación eléctrica poblado </t>
  </si>
  <si>
    <t>Mantenimiento Antenas de seguridad Biblioteca Poblado</t>
  </si>
  <si>
    <t>Mantenimiento preventivo sistema de bombeo para red contra incendios y piscina</t>
  </si>
  <si>
    <t xml:space="preserve">Mantenimiento para cuatro (4) ascensores ALTIVONI  y Canatal en el Politecnico Colombiano Jaime Isaza Cadavid, Sede Poblado. </t>
  </si>
  <si>
    <t>Mantenimiento  pozo séptico Apartadó.</t>
  </si>
  <si>
    <t>Mantenimiento cubiertas. (Bajantes, canoas, ruanas, viga canoas, frescasa, cambio teja de barro, cambio tablilla, cambio tablon de triplex,  laminas cielo falso o raso).</t>
  </si>
  <si>
    <t>Servicios de poda, tala, reposición de árboles y botada de desechos vegetales.</t>
  </si>
  <si>
    <t>Suministro e instalación de insumos para mantenimiento (Eléctricos, hidrosanitarios, cerrajería, chapas -bello-, llaves, cilindros, obra civil, jardinería, vidrios, perfileria, policarbonato alveoral, pintura, san blasting  y demás necesidades propias de mantenimientos y adecuaciones menores).</t>
  </si>
  <si>
    <t>Pintura exterior e interior de los bloques.</t>
  </si>
  <si>
    <t>Mantenimiento de la pasarela (estructura y cubierta) sede poblado</t>
  </si>
  <si>
    <t>Señalización vial al interior de las sedes del Politécnico</t>
  </si>
  <si>
    <t>Sistema electrico Cancha Sintetica</t>
  </si>
  <si>
    <t>Mantenimiento y adecuaciones varias en la Sede Regional Oriente (Rionegro)</t>
  </si>
  <si>
    <t>Prestación de servicios profesionales para el apoyo a la gestión ambiental Institucional</t>
  </si>
  <si>
    <t>Prestación de servicios de apoyo a la gestión ambiental Institucional</t>
  </si>
  <si>
    <t>Prestación de servicios como abogado para brindar apoyo jurídico a la Unidad de Control Interno Disciplinario de la institucion</t>
  </si>
  <si>
    <t>Vicerrector Administrativo</t>
  </si>
  <si>
    <t>implementación de un sistema integrado de Información de tipo ERP</t>
  </si>
  <si>
    <t>Prestación de servicios profesionales de apoyo a la gestión financiera en la ejecución y desarrollo de los procedimientos financieros y administrativos</t>
  </si>
  <si>
    <t>Dirección Financiera</t>
  </si>
  <si>
    <t>Calificar la capacidad que tiene la Entidad para atender, de manera general, sus pasivos financieros y certificar al Politécnico Jaime Isaza Cadavid en el riesgo crediticio para terceros, realizando un seguimiento trimestral a la capacidad de pago de la Institución</t>
  </si>
  <si>
    <t xml:space="preserve">Arrendamiento tecnologico del sistema de recaudo electrónico para internet, que facilita el proceso de pago  en línea  para los estudiantes  de la institución. AVISOR TECHNOLOGIES S.A.S </t>
  </si>
  <si>
    <t>PRESTAR SERVICIOS PROFESIONALES EN PSICOLOGÍA PARA PARA APOYAR EL DISEÑO, EJECUCIÓN Y SEGUIMIENTO DE  ALGUNAS LÍNEAS DE SERVICIO DE LA DIRECCIÓN DE BIENESTAR INSTITUCIONAL E INTERACCIÓN SOCIAL ORIENTADAS AL MEJORAMIENTO DE LA PERMANENCIA Y GRADUACIÓN, EN EL MARCO DEL PROYECTO CONSTRUYENDO PRESENTE, EL CUAL HACE PARTE DE LOS PLANES DE FOMENTO A LA EDUCACIÓN SUPERIOR QUE CONJUNTAMENTE ESTÁN TRABAJANDO EL POLITÉCNICO COLOMBIANO JAIME ISAZA CADAVID Y EL MINISTERIO DE EDUCACIÓN NACIONAL PARA EL MEJORAMIENTO DE PROCESOS, DE  CARA A LA ACREDITACIÓN INSTITUCIONAL EN ALTA CALIDAD SEDE RIONEGRO SEMESTRE 1</t>
  </si>
  <si>
    <t xml:space="preserve">Juan José Torres Ramírez, Director de Bienestar Institucional
</t>
  </si>
  <si>
    <t>PRESTAR SERVICIOS PROFESIONALES EN PSICOLOGÍA PARA PARA APOYAR EL DISEÑO, EJECUCIÓN Y SEGUIMIENTO DE  ALGUNAS LÍNEAS DE SERVICIO DE LA DIRECCIÓN DE BIENESTAR INSTITUCIONAL E INTERACCIÓN SOCIAL ORIENTADAS AL MEJORAMIENTO DE LA PERMANENCIA Y GRADUACIÓN, EN EL MARCO DEL PROYECTO CONSTRUYENDO PRESENTE, EL CUAL HACE PARTE DE LOS PLANES DE FOMENTO A LA EDUCACIÓN SUPERIOR QUE CONJUNTAMENTE ESTÁN TRABAJANDO EL POLITÉCNICO COLOMBIANO JAIME ISAZA CADAVID Y EL MINISTERIO DE EDUCACIÓN NACIONAL PARA EL MEJORAMIENTO DE PROCESOS, DE  CARA A LA ACREDITACIÓN INSTITUCIONAL EN ALTA CALIDAD SEDE RIONEGRO SEMESTRE 2</t>
  </si>
  <si>
    <t>PRESTAR SERVICIOS PROFESIONALES EN PSICOLOGÍA PARA PARA APOYAR EL DISEÑO, EJECUCIÓN Y SEGUIMIENTO DE  ALGUNAS LÍNEAS DE SERVICIO DE LA DIRECCIÓN DE BIENESTAR INSTITUCIONAL E INTERACCIÓN SOCIAL ORIENTADAS AL MEJORAMIENTO DE LA PERMANENCIA Y GRADUACIÓN, EN EL MARCO DEL PROYECTO CONSTRUYENDO PRESENTE, EL CUAL HACE PARTE DE LOS PLANES DE FOMENTO A LA EDUCACIÓN SUPERIOR QUE CONJUNTAMENTE ESTÁN TRABAJANDO EL POLITÉCNICO COLOMBIANO JAIME ISAZA CADAVID Y EL MINISTERIO DE EDUCACIÓN NACIONAL PARA EL MEJORAMIENTO DE PROCESOS, DE  CARA A LA ACREDITACIÓN INSTITUCIONAL EN ALTA CALIDAD EL POBLADO ESTILOS DE APRENDIZAJE</t>
  </si>
  <si>
    <t>SUMINISTRAR INSUMOS PARA PRESTAR SERVICIO DE MEDICINA Y ODONTOLOGÍA EN EL POLITÉCNICO COLOMBIANO JAIME ISAZA CADAVID.</t>
  </si>
  <si>
    <t>PRESTAR LOS SERVICIOS DE MANTENIMIENTO PREVENTIVO Y CORRECTIVO DE LOS EQUIPOS MÉDICOS Y ODONTOLÓGICOS DEL CENTRO DE ATENCIÓN EN SALUD DEL POLITÉCNICO COLOMBIANO JAIME ISAZA CADAVID, SEDE EL POBLADO.</t>
  </si>
  <si>
    <t xml:space="preserve">PRESTAR SERVICIOS DE APOYO A LA GESTIÓN A  LAS ACTIVIDADES DE ORIENTADAS AL MEJORAMIENTO DE LA PERMANENCIA Y GRADUACIÓN, EN EL MARCO DEL PROYECTO CONSTRUYENDO PRESENTE, EL CUAL HACE PARTE DE LOS PLANES DE FOMENTO A LA EDUCACIÓN SUPERIOR QUE CONJUNTAMENTE ESTÁN TRABAJANDO EL POLITÉCNICO COLOMBIANO JAIME ISAZA CADAVID Y EL MINISTERIO DE EDUCACIÓN NACIONAL PARA EL MEJORAMIENTO DE PROCESOS, DE  CARA A LA ACREDITACIÓN INSTITUCIONAL EN ALTA CALIDAD - URABÁ SEMESTRE 
</t>
  </si>
  <si>
    <t>PRESTAR SERVICIOS PROFESIONALES EN PSICOLOGÍA PARA PARA APOYAR EL DISEÑO, EJECUCIÓN Y SEGUIMIENTO DE  ALGUNAS LÍNEAS DE SERVICIO DE LA DIRECCIÓN DE BIENESTAR INSTITUCIONAL E INTERACCIÓN SOCIAL ORIENTADAS AL MEJORAMIENTO DE LA PERMANENCIA Y GRADUACIÓN, EN EL MARCO DEL PROYECTO CONSTRUYENDO PRESENTE, EL CUAL HACE PARTE DE LOS PLANES DE FOMENTO A LA EDUCACIÓN SUPERIOR QUE CONJUNTAMENTE ESTÁN TRABAJANDO EL POLITÉCNICO COLOMBIANO JAIME ISAZA CADAVID Y EL MINISTERIO DE EDUCACIÓN NACIONAL PARA EL MEJORAMIENTO DE PROCESOS, DE  CARA A LA ACREDITACIÓN INSTITUCIONAL EN ALTA CALIDAD INCLUSIÓN</t>
  </si>
  <si>
    <t>PRESTAR SERVICIO DE OPERACIÓN LOGÍSTICA PARA LA EJECUCIÓN DE LAS ACTIVIDADES PROGRAMADAS POR EL PROCESO DE BIENESTAR INSTITUCIONAL DEL POLITÉCNICO COLOMBIANO JAIME ISAZA CADAVID EN LA VIGENCIA 2017 EN EL MARCO DEL PROYECTO CONSTRUYENDO PRESENTE ESPECÍFICAMENTE LAS REQUERIDAS EN LA EJECUCIÓN DE LAS ACTIVIDADES DIRIGIDAS AL ESTAMENTO DOCENTES E INVESTIGADORES , PERSONAL ADMINISTRATIVO Y OTRAS POBLACIONES CONEXAS, DIFERENTRES AL ESTAMENTO ESTUDIANTIL.</t>
  </si>
  <si>
    <t>Programa Salud psicofísica atención estudiantes semestre 1</t>
  </si>
  <si>
    <t>Programa Salud psicofísica atención estudiantes semestre 1(Técnicos profesionales)</t>
  </si>
  <si>
    <t>Programa Salud psicofísica atención estudiantes semestre 2(Técnicos profesionales)</t>
  </si>
  <si>
    <t>Programa Riesgo Caridiovascular semestre 1 psicólogo</t>
  </si>
  <si>
    <t>Programa Riesgo Caridiovascular semestre 1 fisioterapeuta</t>
  </si>
  <si>
    <t>Programa Riesgo Caridiovascular semestre 1 deportólgo</t>
  </si>
  <si>
    <t>Programa Riesgo Caridiovascular semestre 2 psicólogo</t>
  </si>
  <si>
    <t>Programa Riesgo Caridiovascular semestre 2 fisioterapeuta</t>
  </si>
  <si>
    <t>Programa Riesgo Caridiovascular semestre 2 deportólogo</t>
  </si>
  <si>
    <t>Arrendamiento de un equipo IBM AS/400 para  soportar los sistemas de nóminas, contratación catedra y  fondo de empleados</t>
  </si>
  <si>
    <t>Hernando Delgado Rosas</t>
  </si>
  <si>
    <t>Prestación del servicio de outsourcing de impresión, fotocopiado y scanner para el Politécnico Colombiano JIC, de acuerdo con los requerimientos y especificaciones técnicas propias de este servicios. (9 meses)</t>
  </si>
  <si>
    <t xml:space="preserve">Fondos comunes </t>
  </si>
  <si>
    <t>Prestación de servicios de mantenimiento preventivo, administrativo y correctivo, soporte y actualización de sus programas y licencias y la radicación de los documentos del día a día en los expedientes de contratos con la parametrización, la actualización y creación de expedientes en el Sistema de Gestión Documental Mercurio.</t>
  </si>
  <si>
    <t>Prestación del servicio de soporte y mantenimiento a la plataforma de Universitas XXI Académico, PORTAL, MOODLE e INVESTIGACIÓN, el servicio de hosting para la infraestructura tecnológica necesaria para el funcionamiento del Software Universitas XXI Académico, PORTAL, MOODLE e INVESTIGACIÓN</t>
  </si>
  <si>
    <t>el arrendamiento de licencias de software Microsoft bajo la OVS-ES (Open Value Subscription) para el Politécnico Colombiano Jaime Isaza Cadavid</t>
  </si>
  <si>
    <t>Contratar los servicios de mesa de ayuda, para dar soporte técnico a toda la infraestructura tecnológica de hardware y de software existente en el Politécnico Colombiano Jaime Isaza Cadavid.</t>
  </si>
  <si>
    <t>Contratación de un servicio de datacenter (laaS) para el Politécnico Colombiano Jaime Isaza Cadavid, de acuerdo con los requerimientos de la Institución</t>
  </si>
  <si>
    <t>Contratación del servicio Lan to Lan entre la sede Apartadó y la Sede Poblado con un ancho de banda de cuatro 4 Mbps para el Politécnico Colombiano Jaime Isaza Cadavid</t>
  </si>
  <si>
    <t>Prestación del servicio de conectividad dando cumplimiento a las obligaciones, condiciones y características establecidas en esta ficha técnica, contribuyendo con el logro de las finalidades del desarrollo de las TICS en el Politécnico Colombiano Jaime Isaza Cadavid.   (internet poblado)</t>
  </si>
  <si>
    <t>Prestación del servicio de conectividad a internet mediante una red inalámbrica para el Campus del Politécnico Colombiano Jaime Isaza Cadavid.</t>
  </si>
  <si>
    <t xml:space="preserve">Software de recursos humanos G+ </t>
  </si>
  <si>
    <t>Contratación del servicio de conectividad entre la Sede Marinilla y la Sede Poblado con un ancho de banda de cuatro 4 Mbps</t>
  </si>
  <si>
    <r>
      <t xml:space="preserve">Alquiler de teatro para la realización de los grados institucionales en la sede  </t>
    </r>
    <r>
      <rPr>
        <b/>
        <sz val="8"/>
        <color indexed="8"/>
        <rFont val="Arial"/>
        <family val="2"/>
      </rPr>
      <t>Medellín .</t>
    </r>
  </si>
  <si>
    <t>Lucila Maria Jaramillo  Gómez -  Jefe Oficina Asesora de Comunicaciones - lmjaramillo@elpoli.edu.co - 3197949</t>
  </si>
  <si>
    <r>
      <t xml:space="preserve">Alquiler de C. Comercial San Nicolas para la realización de los grados institucionales en </t>
    </r>
    <r>
      <rPr>
        <b/>
        <sz val="8"/>
        <color indexed="8"/>
        <rFont val="Arial"/>
        <family val="2"/>
      </rPr>
      <t xml:space="preserve">Rionegro, </t>
    </r>
  </si>
  <si>
    <r>
      <rPr>
        <b/>
        <sz val="8"/>
        <color indexed="8"/>
        <rFont val="Arial"/>
        <family val="2"/>
      </rPr>
      <t>Alquiler de stands en ferias estudiantiles,</t>
    </r>
    <r>
      <rPr>
        <sz val="8"/>
        <color indexed="8"/>
        <rFont val="Arial"/>
        <family val="2"/>
      </rPr>
      <t xml:space="preserve"> para promocionar la oferta académica.</t>
    </r>
  </si>
  <si>
    <t>Impresión digital y litográfica de material promocional, instalación de materiales de gran formato y producción de piezas de identidad corporativa.</t>
  </si>
  <si>
    <r>
      <t xml:space="preserve">Publicación de </t>
    </r>
    <r>
      <rPr>
        <b/>
        <sz val="8"/>
        <color indexed="8"/>
        <rFont val="Arial"/>
        <family val="2"/>
      </rPr>
      <t xml:space="preserve">edictos </t>
    </r>
    <r>
      <rPr>
        <sz val="8"/>
        <color indexed="8"/>
        <rFont val="Arial"/>
        <family val="2"/>
      </rPr>
      <t>de ley en medios de comunicación masiva</t>
    </r>
  </si>
  <si>
    <t>Contratación de pauta publicitaria y  marketin digital   en medios de amplia difusión,  para posicionar la imagen institucional</t>
  </si>
  <si>
    <t>Producción de escudos  ceremonias de graduación</t>
  </si>
  <si>
    <t>Producción de carpetas institucionales para las ceremonias de graduación</t>
  </si>
  <si>
    <t>Contratación de un profesional para la gestión, actualización y mantenimiento del portal web. Community  Manager y  Producción de  Transmisiones en directo  (Streaming)</t>
  </si>
  <si>
    <t>Produccion   e impresión de  varios tirajes del periodico institucional El Poli.</t>
  </si>
  <si>
    <t>Prestacion de servicios para el apoyo de las actividades operativas,  logisticas y asistenciales requeridas para las diferentes  actividades de relaciones públicas del la Rectoria y las diferentes áreas del Politecnico Colombianao Jaime Isaza cadavid</t>
  </si>
  <si>
    <t>Apoyar los procesos de recolección, análisis, reporte, publicación y suministro de información estadística e indicadores institucionales, tanto a nivel interno como externo; haciendo énfasis especial en el reporte de la información periódica según las herramientas que para el efecto defina el Ministerio de Educación Nacional.</t>
  </si>
  <si>
    <t>John Fredy Restrepo Zuluaga,  Jefe Oficina Asesora de Planeación
3197920, johnrestrepo@elpoli.edu.co</t>
  </si>
  <si>
    <t>Apoyar el diseño de la metodología y la formulación del Plan de Desarrollo 2018-2021</t>
  </si>
  <si>
    <t>Apoyar la realización de talleres con la comunidad académica para la construcción del Plan de Desarrollo 2018-2021, edición, socialización</t>
  </si>
  <si>
    <t>Apoyo a la gestión que realiza la Oficina Asesora de Planeación relacionada con Planes, Programas y Proyectos institucionales, haciendo énfasis especial en el acompañamiento a los líderes de proyectos en la gestión, seguimiento y control de la ejecución financiera de los mismos.</t>
  </si>
  <si>
    <t xml:space="preserve">Apoyo a la implementación de nuevos componentes y requisitos del sistema integrado de gestión, haciendo énfasis en el  registro de información y  actualización de documentos. </t>
  </si>
  <si>
    <t>Apoyo al sistema integrado de gestión, haciendo énfasis en la orientación y apoyo a los respectivos líderes de procesos para la implementación de nuevos componentes y requisitos.</t>
  </si>
  <si>
    <t>Desarollar la auditoría Externa SIG (Calidad - Ambiental (Granjas)</t>
  </si>
  <si>
    <t>Servicio de arrendamiento de software para la administración y control del Sistema Integrado de Gestión</t>
  </si>
  <si>
    <t>Mejoramiento de la infraestrcutura física del bloque P42</t>
  </si>
  <si>
    <t>Construcción portería regional</t>
  </si>
  <si>
    <t>Interventoria Construcción portería regional</t>
  </si>
  <si>
    <t>Repotenciación y ampliación del bloque P17</t>
  </si>
  <si>
    <t>Interventoria Repotenciación y ampliación del bloque P18</t>
  </si>
  <si>
    <t>Mejoramiento de los pisos duros y zona de estudio de la Sede Oriente</t>
  </si>
  <si>
    <t>Prestacion del Servicio de  Mensajería Externa Motorizado con comunicaciones y prestación del Servicio Interno para el Politécnico Colombiano Jaime Isaza Cadavid</t>
  </si>
  <si>
    <t>Blanca Ludivia Vargas Vargas, Profesional Especializada, e-mail. blvargas@elpoli.edu.co, Tel: 3197900  ext. 359</t>
  </si>
  <si>
    <t>Prestar  Servicios  de entrega y recibo de comunicaciones Oficiales, correo, Servicio de Mensajería Expresa a todo destino: Local, Nacional, Internacional</t>
  </si>
  <si>
    <t>Prestación de Servicios Profesionales, para brindar apoyo jurídico a los diferentes procesos que realiza la Oficina Asesora Jurídica de EL POLITÉCNICO, para el mejoramiento de sus procesos y el cumplimiento de los términos legales, mediante la realización de las actividades necesarias para el efecto.</t>
  </si>
  <si>
    <t>Jefe Oficina Asesora Jurídica</t>
  </si>
  <si>
    <t>Prestación de servicios de fumigación en todas las sedes de la Institución</t>
  </si>
  <si>
    <t>Contratación del suministro de alimentos concentrados para las granjas de marinilla y San Jeronimo</t>
  </si>
  <si>
    <t>Coordinador de Granjas</t>
  </si>
  <si>
    <t>Contratacion suministro de medicamentos y antisepticos veterinarios e insumos</t>
  </si>
  <si>
    <t>Contratacion servicio de transporte a las granjas de Marinilla y San jeronimo</t>
  </si>
  <si>
    <t>Contratacion servicios tecnicos laboratorio</t>
  </si>
  <si>
    <t>Compra de semovientes</t>
  </si>
  <si>
    <t>Sala de juntas con 8 sillas para la Vicerrectoría de Extensión</t>
  </si>
  <si>
    <t>ANDRÉS DAVID TORRES GÓMEZ
Vicerrector de Extensión
Tel 3197902
andrestorres@elpoli.edu.co</t>
  </si>
  <si>
    <t>3 Puesto de trabajo sencillo con 3 cajones (sencillo - no en L) para la Vicerrectoría de Extensión</t>
  </si>
  <si>
    <t>4 Sillas de espera (para atención al público) para la Vicerrectoría de Extensión</t>
  </si>
  <si>
    <t>Laptop</t>
  </si>
  <si>
    <t>NESTOR VELASQUEZ BOTERO
Director de Cooperación Nacional e Inernacional
Tel 3197959
nestorvelasquez@elpoli.edu.co</t>
  </si>
  <si>
    <t>Computador de escritorio</t>
  </si>
  <si>
    <t>Escritorio</t>
  </si>
  <si>
    <t>Prestación de servicios profesionales para apoyar la gestión de la Dirección de Cooperación</t>
  </si>
  <si>
    <t xml:space="preserve">Gabinetes de Archivo </t>
  </si>
  <si>
    <t>Adquisición de equipos de computo (computador personal) para la Dirección de Programas y Proyectos Especiales</t>
  </si>
  <si>
    <t>Adriana Portocarrero Rengifo; Dirección de Programas y Proyectos Especiales; Tel: 3197900 ext: 339; e-mail: aportocarrero@elpoli.edu.co</t>
  </si>
  <si>
    <t>3 Ventiladores de torre</t>
  </si>
  <si>
    <t>Mantenimiento de equipos de las granjas</t>
  </si>
  <si>
    <t>Mantenimiento de las instalaciones de las granjas (personal operativo)</t>
  </si>
  <si>
    <t>Vigiliancia de las instalaciones de las granjas (personal operativo)</t>
  </si>
  <si>
    <t>Compras de implementos, equipos e instrumentos, vestuario,  para las tres sedes de la institución: Poblado, Rionegro y Apartadó.</t>
  </si>
  <si>
    <t>Dirección de Fomento Cultural</t>
  </si>
  <si>
    <t>Compra de Equipos de Computo para edición Fotográfica</t>
  </si>
  <si>
    <t>Prestación de servicios profesionales para la socializacion y divulgacion de PEF y PEP</t>
  </si>
  <si>
    <t>Decana Facultad Ingeniería</t>
  </si>
  <si>
    <t>Prestación de servicios profesionales para el estudio de impacto programas de la facultad</t>
  </si>
  <si>
    <t>Prestación de servicios profesionales, para la cualificación de la labor pedagógica de los profesores, de acuerdo con el tipo y metodología del programa.</t>
  </si>
  <si>
    <t>Prestación de Servicios logisticos (BTL) para encuentros con el sector productivo para  validacion de perfiles profesionales y ocupacionales.</t>
  </si>
  <si>
    <t xml:space="preserve">Inscripcion a redes u organismos nacionales e internacionales para el enriquecimiento de la calidad de los programas a partir de la interacción con comunidades académicas </t>
  </si>
  <si>
    <t>Adquisicion de equipos de laboratorios del area de civil Area transversal: Equipos de laboratorio: 400 Millones.Área Construcciones/Estructuras.  Equipos de Laboratorio = 185 millones.Área Geotecnia: 350 millones. Area de vías y transporte: equipos 171 millones. Área recursos Hídircos: equipos 300 millones</t>
  </si>
  <si>
    <t xml:space="preserve">Adquisicon de equipos de laboratorios del area de Informatica. '- Actualización de Equipos sala 305 22 PCs Intel i7 16GB
- Sw y servidores para Implementación plan 8210, asignaturas de Sistemas Operativos y redes y servicios
- Sw área de Ciencias Básicas de Ingeniería para asignaturas de Estadística Aplicada y Modelamiento y Simulación
- Equipos e implementos para la asignatura de Arquitectura de Hardware
- Comprar portatiles para facilitar practicas de estudiantes
- Computadores y sw para asignaturas de énfasis en Profundización y Línea de Investigación en Inteligencia Computacional. </t>
  </si>
  <si>
    <t>Adquisicion de equipos de laboratorio del area de Instrumentación y control. Modernización de los laboratorios del área de Instrumentación y Control: Termodinámica y Procesos: $170M,  Automatas Programables (P.L.C.): $220M, Variables (Instrumentación): $180M</t>
  </si>
  <si>
    <t>Adquirir dotación  de equipos de laboratorio (temperaturas extremas, electricidad y magnetismo, ruido, vibraciones, ventilación) para el area de Higiene y  seguridad ocupacional</t>
  </si>
  <si>
    <t>Adquisicion de equipos de laboratorio del area de telecomunicaciones: *Laboratorio de Comunicaciones análogas y digitales. *Laboratorio de telecomunicaciones Ópticas. * Laboratorio de microondas y antenas</t>
  </si>
  <si>
    <t>Servicio de transporte Terrestre para las prácticas académicas de la Facultad</t>
  </si>
  <si>
    <t>Dirección de Servicios Generales</t>
  </si>
  <si>
    <t>Combustible para el laboratorio movil de Genética y Reproducción</t>
  </si>
  <si>
    <t>4 equipos de cómputo de mesa para la decanatura y coordinación académica</t>
  </si>
  <si>
    <t>Informática Corporativa</t>
  </si>
  <si>
    <t>Equipo portátil para la decanatura</t>
  </si>
  <si>
    <t>Teléfono digital (3 unidades)</t>
  </si>
  <si>
    <t>Regulador de voltaje multitoma 6 salidas</t>
  </si>
  <si>
    <t>Adquisición de Herramientas agrícolas menores para desarrollar actividades de campo asociada a los cursos de la Facultad de Ciencias Agrarias en el laboratorio de Riegos y maquinaria agrícola de la sede Niquia y en la Sede Regional Apartado.</t>
  </si>
  <si>
    <t>Decanatura Ciencias Agrarias</t>
  </si>
  <si>
    <t>Escáner Epson DS-520,30 PPM</t>
  </si>
  <si>
    <t>Luz María Betancur Acosta lmbetancur@elpoli.edu.co</t>
  </si>
  <si>
    <t>Renovación arriendo servicios de automatización para el Sistema de Bibliotecas ALEPH (Poblado, Apartadó y Rionegro)</t>
  </si>
  <si>
    <t>Coordinador Sistema de Bibliotecas</t>
  </si>
  <si>
    <t>Renovación suscripción base de datos Dialnet para el Sistema de Bibliotecas (Poblado, Apartadó y Rionegro)</t>
  </si>
  <si>
    <t>Renovación suscripción base de datos ELibro para el Sistema de Bibliotecas (Poblado, Apartadó y Rionegro)</t>
  </si>
  <si>
    <t>Renovación suscripción base de datos Proquest para el Sistema de Bibliotecas (Poblado, Apartadó y Rionegro)</t>
  </si>
  <si>
    <t>Suscripción Base de Datos ICE para el Sistema de Bibliotecas (Poblado, Apartadó y Rionegro)</t>
  </si>
  <si>
    <t>Suscripción Base de Datos  IEEE Computer Society para el Sistema de Bibliotecas (Poblado, Apartadó y Rionegro)</t>
  </si>
  <si>
    <t>Renovación suscripción de contenidos ICONTEC para el Sistema de Bibliotecas (Poblado, Apartadó y Rionegro)</t>
  </si>
  <si>
    <t>Renovación suscripción revista electrónica Virtualpro para el Sistema de Bibliotecas (Poblado, Apartadó y Rionegro)</t>
  </si>
  <si>
    <t>Compra de cuñalibros metálicos  para las tres bibliotecas del Sistema Poblado- Rionegro y Apartadó)</t>
  </si>
  <si>
    <t>Compra de cajas revisteras metálicas  para las tres bibliotecas del Sistema Poblado- Rionegro y Apartadó)</t>
  </si>
  <si>
    <t>Renovación Biblioteca Digital McGraw-Hill</t>
  </si>
  <si>
    <t>Renovación suscripción base de  datos EBSCO, para el Sistema de Bibliotecas (Poblado, Apartadó y Rionegro)</t>
  </si>
  <si>
    <t>Renovación suscripción base de  datos KNOVEL, para el Sistema de Bibliotecas (Poblado, Apartadó y Rionegro)</t>
  </si>
  <si>
    <t>Renovación suscripción base de  datos ACCESSPHISIOTERAPY, para el Sistema de Bibliotecas (Poblado, Apartadó y Rionegro)</t>
  </si>
  <si>
    <t>Renovación Plataforma Virtual PEARSON, para el Sistema de Bibliotecas (Poblado, Apartadó y Rionegro)</t>
  </si>
  <si>
    <t>Adquisición del nuevo código de catalogación RDA, para el Sistema de Bibliotecas (Poblado, Apartadó y Rionegro)</t>
  </si>
  <si>
    <t>Subscripción a la herramienta de catalogación RDA Toolkit online</t>
  </si>
  <si>
    <t>Renovación Suscripción Web Dewey</t>
  </si>
  <si>
    <t>Renovación Suscripción Armar en Línea</t>
  </si>
  <si>
    <t>Suscripción base de datos BioOne, para el Sistema de Bibliotecas (Poblado, Apartadó y Rionegro)</t>
  </si>
  <si>
    <t>Suscripción Base de Datos NOTINET para el Sistema de Bibliotecas (Poblado, Apartadó y Rionegro)</t>
  </si>
  <si>
    <t>Suscripción base de datos Digitalia, para el Sistema de Bibliotecas (Poblado, Apartadó y Rionegro)</t>
  </si>
  <si>
    <t>Suscripción base de datos ScienceDirect Article Choice 200, para el Sistema de Bibliotecas (Poblado, Apartadó y Rionegro)</t>
  </si>
  <si>
    <t xml:space="preserve">Implementación de la tecnología de indentificación electrónica a través del código elctrónico RFDI al meterial bibliográfico , para el Sistema de Bibliotecas (Poblado, Apartadó y Rionegro) </t>
  </si>
  <si>
    <t>Adquisición material bibliográfico para la Biblioteca Central Poblado</t>
  </si>
  <si>
    <t>Adquisición material bibliográfico para la Biblioteca Rionegro</t>
  </si>
  <si>
    <t>Adquisición material bibliográfico para la Biblioteca Apartadó</t>
  </si>
  <si>
    <t>Adquisición e instalación de Sistemas electromagnéticos de detección de bandas magnéticas encaminado a controlar y prevenir el hurto de material bibliográfico de las Bibliotecas de las sedes regionales Oriente-Rionegro y Uarbá- Apartadó</t>
  </si>
  <si>
    <t>Adquisición de sesenta y siete ( 67)  computadores de escritorio con los aplicativos de productividad requeridos, y garantía extendida por 36 meses, para la Biblioteca Central Poblado</t>
  </si>
  <si>
    <t>Adquisición de seis ( 6)  computadores de escritorio con los aplicativos de productividad requeridos, y garantía extendida por 36 meses, para la Biblioteca de la sede regional Oriente-Rionegro</t>
  </si>
  <si>
    <t>Adquisición de seis ( 6)  computadores de escritorio con los aplicativos de productividad requeridos, y garantía extendida por 36 meses, para la Biblioteca de la sede regional Urabá Apartadó</t>
  </si>
  <si>
    <t>Adquisición de diez y ocho (18) computadores portátiles con los aplicativos de productividad requeridos, y garantía extendida por 36 meses, para la Biblioteca de la sede regional Urabá Apartadó</t>
  </si>
  <si>
    <t>Adquisición de un (1) carro transportador doble nivel para (18) computadores portátiles, para la Biblioteca de la sede regional Urabá Apartadó</t>
  </si>
  <si>
    <t xml:space="preserve">Asquisición Disc Duro externo4 TB USB 3.0 portátil </t>
  </si>
  <si>
    <t>Renovación suscripción publicaciones seriadas (revistas técnicas académicas para el Sistema de Bibliotecas (Poblado, Apartadó y Rionegro)</t>
  </si>
  <si>
    <t>Suscripción Biblioteca Digital Ediciones de la U</t>
  </si>
  <si>
    <t>Suscripción Biblioteca Digital AlfaOmega</t>
  </si>
  <si>
    <t>Suscripción Biblioteca Digital Diaz de Santos</t>
  </si>
  <si>
    <t>Suscripción Biblioteca Kinesis</t>
  </si>
  <si>
    <t>Implementacióm del servicio de descubrimiento (Metabuscador), para el Sistema de Bibliotecas (Poblado, Apartadó y Rionegro)</t>
  </si>
  <si>
    <t>Mantenimiento y cuchillas para máquinas forradoras de libros de las bibliotecas (Poblado, Apartadó y Rionegro)</t>
  </si>
  <si>
    <t>Adquisición de 4.000 Cubiertas pláticas para libros</t>
  </si>
  <si>
    <t>5 Tiquetes aéreos ( 3 para Apartadó, 2 para Bogotá), para Profesional Especializado de la Coordinación de Biblioteca</t>
  </si>
  <si>
    <t>Coordinación de Bienes
Coordinación Biblioteca</t>
  </si>
  <si>
    <t>Viáticos para Profesional Especializado de la Coordinación de Biblioteca</t>
  </si>
  <si>
    <t>Vicerrectoría Administrativa
Coordinación Biblioteca</t>
  </si>
  <si>
    <t>Adecuación espacio en Circulación y Préstamo,  para implementación de  casilleros Biblioteca y adecuación domo de la Biblioteca Poblado</t>
  </si>
  <si>
    <t>Coordinación Biblioteca 
Coordinación de Bienes</t>
  </si>
  <si>
    <t>Mantenimiento pintura, puertas electrónicas, bombillas, repuestos sanitarios para Bibliotecas: Poblado, Rionegro y Apartadó</t>
  </si>
  <si>
    <t xml:space="preserve">Coordinación Biblioteca 
Coordinación de Bienes
</t>
  </si>
  <si>
    <t>Mantenimiento del sistema de seguridad  de la Biblioteca Poblado</t>
  </si>
  <si>
    <t>Mantenimiento aires acondicionados Bibliotecas: Poblado y Apartadó</t>
  </si>
  <si>
    <t>Instalación puntos de red para la Hemeroteca- Biblioteca central Poblado</t>
  </si>
  <si>
    <t>Coordinación Biblioteca 
Coordinación de Informática Corporativa</t>
  </si>
  <si>
    <t xml:space="preserve">Suministro de tiquetes aéreos para diferentes destinos regionales, nacionales e internacionales para apoyo a las acciones de fortalecimiento del proceso de Autoevaluación Institucional y de programas. </t>
  </si>
  <si>
    <t>Adriana María Ruiz Restrepo /3197900 ext 244 / amruizr@elpoli.edu.co</t>
  </si>
  <si>
    <t>Diseño, producción e instalación de piezas impresas y elementos de merchandising.</t>
  </si>
  <si>
    <t>Sillas Giratorias (4)</t>
  </si>
  <si>
    <t>Disco duro extraible (1)</t>
  </si>
  <si>
    <t>Computador Portátil (3)</t>
  </si>
  <si>
    <t>Teléfonos alámbricos (2)</t>
  </si>
  <si>
    <t>Persianas (4)</t>
  </si>
  <si>
    <t>Modulares divisorios para adecuación de oficina de Autoevaluación y Areditación(5)</t>
  </si>
  <si>
    <t>Compra de Bienes y Equipos de laboratorio $200´000.000</t>
  </si>
  <si>
    <t>Coordinación de Informática Corporativa</t>
  </si>
  <si>
    <t>Prestación de servicios para el juzgamiento de los torneos internos de los estudiantes de las sedes de apartado, rionegro y sede central, en las disciplinas de micro futbol, fútbol, voleibol y baloncesto durante el año 2018, para 1.600 alumnos aproximadamente</t>
  </si>
  <si>
    <t>alex nilson meneses oquendo</t>
  </si>
  <si>
    <t>Prestación de servicios para el mantenimiento preventivo y correctivo de las maquinas del gimnasio.</t>
  </si>
  <si>
    <t>exaltacion deportiva a deportistas de rendimiento</t>
  </si>
  <si>
    <t xml:space="preserve">compra de implementacion deportiva facutd de educacion fisica </t>
  </si>
  <si>
    <t>juegos nacionales universitarios</t>
  </si>
  <si>
    <t>compra de implementacion gimnasio</t>
  </si>
  <si>
    <t>BERTA LUCÍA GUTIÉRREZ GÓMEZ Decana (e) Facultad de Comunicación Audiovisual</t>
  </si>
  <si>
    <t>Pintura de 4 oficinas del boque P59</t>
  </si>
  <si>
    <t>Diez (10) sillas ergonómicas para escritorio</t>
  </si>
  <si>
    <t>Cuatro (4) Discos duros externos con capacidad de  1 tera</t>
  </si>
  <si>
    <t>Vidrios oficina de la cooordinacion de ciencias básicas y decanatura</t>
  </si>
  <si>
    <t>Prestación de Servicios para mantenimiento del Bloque P59.</t>
  </si>
  <si>
    <t>Informática Corporativa (Hernnado Delgado)</t>
  </si>
  <si>
    <t>Computadores de Escritorio (2)</t>
  </si>
  <si>
    <t>Dirección de Servicios Generales (JUAN CARLOS GAVIRIA ZAPATA).</t>
  </si>
  <si>
    <t>Video Beam (1)</t>
  </si>
  <si>
    <t>Aire Acondicionado (1)</t>
  </si>
  <si>
    <t>Archivador Metálico (1)</t>
  </si>
  <si>
    <t xml:space="preserve"> Una Tarjeta gráfica de 2GB de memoria</t>
  </si>
  <si>
    <t>Jefe Oficina Asesora de Comunicaciones</t>
  </si>
  <si>
    <t>dos cables  VGA blindados 10 mtrs de long c/u</t>
  </si>
  <si>
    <t>Una Lampara bombilla para video proyector (NEC 5500 lumens)</t>
  </si>
  <si>
    <t>un pasador señalador de diapositivas</t>
  </si>
  <si>
    <t>Un lector de memoria externa</t>
  </si>
  <si>
    <t>Una lampara para proyector Nec 5500 np</t>
  </si>
  <si>
    <t>Una diadema para conmutador  SP-051.37.16</t>
  </si>
  <si>
    <t>Cuatro pares de bateria doble AA recargable</t>
  </si>
  <si>
    <t>Adquisición de hardware y software</t>
  </si>
  <si>
    <t>Blanca Ludivia Vargas Vargas</t>
  </si>
  <si>
    <t>Desarrollo e implementación  de workflow en el  SGD Mercurio</t>
  </si>
  <si>
    <t>3 MEMORIAS EXTERNAS DE UNA TERA</t>
  </si>
  <si>
    <t>Luis Gonzaga Martinez</t>
  </si>
  <si>
    <r>
      <rPr>
        <b/>
        <sz val="8"/>
        <rFont val="Arial"/>
        <family val="2"/>
      </rPr>
      <t xml:space="preserve">Adquisición de licencias de software </t>
    </r>
    <r>
      <rPr>
        <sz val="8"/>
        <rFont val="Arial"/>
        <family val="2"/>
      </rPr>
      <t>al servicio de la docencia.</t>
    </r>
  </si>
  <si>
    <r>
      <rPr>
        <b/>
        <sz val="8"/>
        <rFont val="Arial"/>
        <family val="2"/>
      </rPr>
      <t>Adquisición de equipos audiovisuales para la docencia:</t>
    </r>
    <r>
      <rPr>
        <sz val="8"/>
        <rFont val="Arial"/>
        <family val="2"/>
      </rPr>
      <t xml:space="preserve">  tres monitores de 65 pulgadas para ubicar en el laboratorio sonoro, aula P34-204 y Sala de reuniones de la Facultad;    Radios;  Cámara reflex Nikon;  Disco reflector 5 en 1 de 42";  Extensión de energia encauchetada 3x12 de 15mts; Kits de tres luces de tusgteno de 650w y de  1000w; Loza para lámpara ARRI de 650W; Loza para lámpara Mole Richarson de 600W;  Memorias cámara video 32k y 16k; ;  Grabadora portable de 4 canales con estuche; Juego de Cargador y pilas AA;  aditamentos de iluminación (par 300 y par 1000, gelatinas, gobos, racks, luz platillo, multi punto, cadena de luces, barras led, cabezas móviles, control bmx, dimer,motor para bola, trípodes, efectos, etc.);  Bombillas Referencias: DXW 1000W/120V, DYS 600W/120V, CP 89 650W/120V; Discos duros de una (1) tera para almacenamiento de imágenes; video beam de 6.000 lumens</t>
    </r>
  </si>
  <si>
    <r>
      <rPr>
        <b/>
        <sz val="8"/>
        <color indexed="8"/>
        <rFont val="Arial"/>
        <family val="2"/>
      </rPr>
      <t>Adquisición de equipos para el laboratorio sonoro:</t>
    </r>
    <r>
      <rPr>
        <sz val="8"/>
        <color indexed="8"/>
        <rFont val="Arial"/>
        <family val="2"/>
      </rPr>
      <t xml:space="preserve"> consola, fuente de sonido, parlantes, micrófonos, mixer, controladores, tornamesas, agujas y racks.</t>
    </r>
  </si>
  <si>
    <r>
      <rPr>
        <b/>
        <sz val="8"/>
        <color indexed="8"/>
        <rFont val="Arial"/>
        <family val="2"/>
      </rPr>
      <t>Máster HD</t>
    </r>
    <r>
      <rPr>
        <sz val="8"/>
        <color indexed="8"/>
        <rFont val="Arial"/>
        <family val="2"/>
      </rPr>
      <t xml:space="preserve"> para edición de video</t>
    </r>
  </si>
  <si>
    <r>
      <rPr>
        <b/>
        <sz val="8"/>
        <color indexed="8"/>
        <rFont val="Arial"/>
        <family val="2"/>
      </rPr>
      <t>Dotación de infraestructura:</t>
    </r>
    <r>
      <rPr>
        <sz val="8"/>
        <color indexed="8"/>
        <rFont val="Arial"/>
        <family val="2"/>
      </rPr>
      <t xml:space="preserve"> Tarima 6 x 6 x 0.80 (para Organización de Eventos); Atril (para Organización de Eventos); Mesas, escritorios y sillas; Armario móvil para 30 pórtatiles; Archivadores verticales</t>
    </r>
  </si>
  <si>
    <r>
      <rPr>
        <b/>
        <sz val="8"/>
        <color indexed="8"/>
        <rFont val="Arial"/>
        <family val="2"/>
      </rPr>
      <t>Dotación de infraestructura</t>
    </r>
    <r>
      <rPr>
        <sz val="8"/>
        <color indexed="8"/>
        <rFont val="Arial"/>
        <family val="2"/>
      </rPr>
      <t>: ventiladores industriales; Equipos de aire acondicionado central.</t>
    </r>
  </si>
  <si>
    <t>Iván Darío Ortega, 
Vicerrector de Extensión
Tel 3197902
andrestorres@elpoli.edu.co</t>
  </si>
  <si>
    <t>Ivan Darío Ortega, 
Vicerrector de Extensión
Tel 3197902
andrestorres@elpoli.edu.co</t>
  </si>
  <si>
    <t>Suscripción a la herramienta Web Dewey, para las tres bibliotecas de la Institución</t>
  </si>
  <si>
    <t>Suscripción a la herramienta ARMARC EN LÍNEA, para las tres bibliotecas de la Institución</t>
  </si>
  <si>
    <t>Adquisición de la colección E-LIBRO cátedra, para el Sistema de Bibliotecas</t>
  </si>
  <si>
    <t>Suscripción biblioteca digital ECOE, para las tres bibliotecas de la Institución</t>
  </si>
  <si>
    <t>Suscripción revista electrónica Virtual Pro, para las tres bibliotecas de la Institución</t>
  </si>
  <si>
    <t>Suscripción plataforma virtual NOTINET, para las tres bibliotecas de la Institución</t>
  </si>
  <si>
    <t>Suscripción base de datos contenidos NTC (ICONTEC) para las tres bibliotecas de la Institución</t>
  </si>
  <si>
    <t>Arriendo y servicios del sistema de información bibliográfico Aleph 500, soporte técnico, asesoría, administración y actualización a las nuevas versiones que sean liberadas por EX LIBRIS para el sistema de bibliotecas</t>
  </si>
  <si>
    <t>Suscripción al software de acceso y autenticación Ezproxy e Inter Proxy, para el Sistema de Bibliotecas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</si>
</sst>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
    <numFmt numFmtId="174" formatCode="d/mm/yyyy;@"/>
    <numFmt numFmtId="175" formatCode="&quot;$&quot;#,##0"/>
  </numFmts>
  <fonts count="53">
    <font>
      <sz val="11"/>
      <color theme="1"/>
      <name val="Calibri"/>
      <family val="2"/>
    </font>
    <font>
      <sz val="11"/>
      <color indexed="8"/>
      <name val="Calibri"/>
      <family val="2"/>
    </font>
    <font>
      <sz val="8"/>
      <color indexed="8"/>
      <name val="Arial"/>
      <family val="2"/>
    </font>
    <font>
      <sz val="8"/>
      <name val="Arial"/>
      <family val="2"/>
    </font>
    <font>
      <i/>
      <sz val="8"/>
      <name val="Arial"/>
      <family val="2"/>
    </font>
    <font>
      <i/>
      <sz val="8"/>
      <color indexed="8"/>
      <name val="Arial"/>
      <family val="2"/>
    </font>
    <font>
      <b/>
      <sz val="8"/>
      <color indexed="8"/>
      <name val="Arial"/>
      <family val="2"/>
    </font>
    <font>
      <b/>
      <sz val="8"/>
      <name val="Arial"/>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8"/>
      <color indexed="63"/>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1"/>
      <color rgb="FF000000"/>
      <name val="Arial"/>
      <family val="2"/>
    </font>
    <font>
      <sz val="8"/>
      <color theme="1"/>
      <name val="Arial"/>
      <family val="2"/>
    </font>
    <font>
      <sz val="8"/>
      <color rgb="FF222222"/>
      <name val="Arial"/>
      <family val="2"/>
    </font>
    <font>
      <sz val="8"/>
      <color rgb="FF3D3D3D"/>
      <name val="Arial"/>
      <family val="2"/>
    </font>
    <font>
      <sz val="8"/>
      <color rgb="FF00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medium"/>
      <top style="thin"/>
      <bottom style="medium"/>
    </border>
    <border>
      <left>
        <color indexed="63"/>
      </left>
      <right style="medium"/>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30">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1" xfId="0" applyBorder="1" applyAlignment="1" quotePrefix="1">
      <alignment wrapText="1"/>
    </xf>
    <xf numFmtId="0" fontId="29" fillId="23" borderId="12" xfId="39" applyBorder="1" applyAlignment="1">
      <alignment horizontal="left" wrapText="1"/>
    </xf>
    <xf numFmtId="0" fontId="45" fillId="0" borderId="0" xfId="0" applyFont="1" applyAlignment="1">
      <alignment/>
    </xf>
    <xf numFmtId="0" fontId="29" fillId="23" borderId="14" xfId="39" applyBorder="1" applyAlignment="1">
      <alignment wrapText="1"/>
    </xf>
    <xf numFmtId="0" fontId="0" fillId="0" borderId="15" xfId="0" applyBorder="1" applyAlignment="1">
      <alignment wrapText="1"/>
    </xf>
    <xf numFmtId="0" fontId="0" fillId="0" borderId="0" xfId="0" applyFill="1" applyAlignment="1">
      <alignment wrapText="1"/>
    </xf>
    <xf numFmtId="0" fontId="37" fillId="0" borderId="11" xfId="46" applyBorder="1" applyAlignment="1">
      <alignment wrapText="1"/>
    </xf>
    <xf numFmtId="14" fontId="46" fillId="0" borderId="16" xfId="0" applyNumberFormat="1" applyFont="1" applyBorder="1" applyAlignment="1">
      <alignment wrapText="1"/>
    </xf>
    <xf numFmtId="168" fontId="46" fillId="0" borderId="17" xfId="51" applyFont="1" applyBorder="1" applyAlignment="1">
      <alignment/>
    </xf>
    <xf numFmtId="168" fontId="46" fillId="0" borderId="11" xfId="51" applyFont="1" applyBorder="1" applyAlignment="1">
      <alignment wrapText="1"/>
    </xf>
    <xf numFmtId="168" fontId="47" fillId="0" borderId="18" xfId="51" applyFont="1" applyBorder="1" applyAlignment="1">
      <alignment/>
    </xf>
    <xf numFmtId="0" fontId="48" fillId="0" borderId="18" xfId="0" applyFont="1" applyFill="1" applyBorder="1" applyAlignment="1" applyProtection="1">
      <alignment horizontal="center" vertical="center"/>
      <protection locked="0"/>
    </xf>
    <xf numFmtId="0" fontId="48" fillId="0" borderId="18" xfId="0" applyFont="1" applyFill="1" applyBorder="1" applyAlignment="1">
      <alignment horizontal="justify" vertical="center"/>
    </xf>
    <xf numFmtId="14" fontId="2" fillId="0" borderId="18" xfId="0" applyNumberFormat="1"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vertical="center" wrapText="1"/>
      <protection locked="0"/>
    </xf>
    <xf numFmtId="172" fontId="2" fillId="0" borderId="18" xfId="53" applyNumberFormat="1" applyFont="1" applyFill="1" applyBorder="1" applyAlignment="1" applyProtection="1">
      <alignment horizontal="right" vertical="center"/>
      <protection locked="0"/>
    </xf>
    <xf numFmtId="0" fontId="2" fillId="0" borderId="18"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protection locked="0"/>
    </xf>
    <xf numFmtId="0" fontId="3" fillId="0" borderId="18" xfId="0" applyFont="1" applyFill="1" applyBorder="1" applyAlignment="1">
      <alignment horizontal="justify" vertical="center"/>
    </xf>
    <xf numFmtId="172" fontId="3" fillId="0" borderId="18" xfId="53" applyNumberFormat="1" applyFont="1" applyFill="1" applyBorder="1" applyAlignment="1" applyProtection="1">
      <alignment horizontal="right" vertical="center"/>
      <protection locked="0"/>
    </xf>
    <xf numFmtId="14" fontId="3" fillId="0" borderId="18" xfId="0" applyNumberFormat="1" applyFont="1" applyFill="1" applyBorder="1" applyAlignment="1" applyProtection="1">
      <alignment horizontal="center" vertical="center"/>
      <protection locked="0"/>
    </xf>
    <xf numFmtId="0" fontId="2" fillId="0" borderId="18" xfId="0" applyNumberFormat="1" applyFont="1" applyFill="1" applyBorder="1" applyAlignment="1" applyProtection="1">
      <alignment horizontal="center" vertical="center" wrapText="1"/>
      <protection locked="0"/>
    </xf>
    <xf numFmtId="0" fontId="48" fillId="0" borderId="19" xfId="0" applyFont="1" applyFill="1" applyBorder="1" applyAlignment="1" applyProtection="1">
      <alignment horizontal="center" vertical="center"/>
      <protection locked="0"/>
    </xf>
    <xf numFmtId="0" fontId="3" fillId="0" borderId="19" xfId="0" applyFont="1" applyFill="1" applyBorder="1" applyAlignment="1">
      <alignment horizontal="justify" vertical="center"/>
    </xf>
    <xf numFmtId="0" fontId="3" fillId="0" borderId="19" xfId="0" applyFont="1" applyFill="1" applyBorder="1" applyAlignment="1" applyProtection="1">
      <alignment horizontal="center" vertical="center" wrapText="1"/>
      <protection locked="0"/>
    </xf>
    <xf numFmtId="0" fontId="3" fillId="0" borderId="19" xfId="0" applyNumberFormat="1" applyFont="1" applyFill="1" applyBorder="1" applyAlignment="1" applyProtection="1">
      <alignment horizontal="center" vertical="center" wrapText="1"/>
      <protection locked="0"/>
    </xf>
    <xf numFmtId="172" fontId="2" fillId="0" borderId="19" xfId="53" applyNumberFormat="1" applyFont="1" applyFill="1" applyBorder="1" applyAlignment="1" applyProtection="1">
      <alignment horizontal="right" vertical="center"/>
      <protection locked="0"/>
    </xf>
    <xf numFmtId="14" fontId="3" fillId="0" borderId="18" xfId="0" applyNumberFormat="1" applyFont="1" applyFill="1" applyBorder="1" applyAlignment="1" applyProtection="1">
      <alignment horizontal="center" vertical="center" wrapText="1"/>
      <protection locked="0"/>
    </xf>
    <xf numFmtId="168" fontId="3" fillId="0" borderId="18" xfId="51" applyFont="1" applyFill="1" applyBorder="1" applyAlignment="1" applyProtection="1">
      <alignment horizontal="right" vertical="center" wrapText="1"/>
      <protection locked="0"/>
    </xf>
    <xf numFmtId="168" fontId="2" fillId="0" borderId="18" xfId="0" applyNumberFormat="1" applyFont="1" applyFill="1" applyBorder="1" applyAlignment="1" applyProtection="1">
      <alignment horizontal="right" vertical="center" wrapText="1"/>
      <protection locked="0"/>
    </xf>
    <xf numFmtId="0" fontId="48" fillId="0" borderId="18" xfId="0" applyFont="1" applyFill="1" applyBorder="1" applyAlignment="1" applyProtection="1">
      <alignment horizontal="center" vertical="center" wrapText="1"/>
      <protection locked="0"/>
    </xf>
    <xf numFmtId="168" fontId="2" fillId="0" borderId="18" xfId="51" applyFont="1" applyFill="1" applyBorder="1" applyAlignment="1" applyProtection="1">
      <alignment horizontal="right" vertical="center" wrapText="1"/>
      <protection locked="0"/>
    </xf>
    <xf numFmtId="14" fontId="2" fillId="0" borderId="18" xfId="0" applyNumberFormat="1" applyFont="1" applyFill="1" applyBorder="1" applyAlignment="1" applyProtection="1">
      <alignment horizontal="center" vertical="center" wrapText="1"/>
      <protection locked="0"/>
    </xf>
    <xf numFmtId="0" fontId="2" fillId="0" borderId="18" xfId="0" applyFont="1" applyFill="1" applyBorder="1" applyAlignment="1" applyProtection="1">
      <alignment horizontal="left" vertical="center" wrapText="1"/>
      <protection locked="0"/>
    </xf>
    <xf numFmtId="173" fontId="2" fillId="0" borderId="18" xfId="51" applyNumberFormat="1" applyFont="1" applyFill="1" applyBorder="1" applyAlignment="1" applyProtection="1">
      <alignment horizontal="right" vertical="center" wrapText="1"/>
      <protection locked="0"/>
    </xf>
    <xf numFmtId="0" fontId="3" fillId="0" borderId="18" xfId="0" applyFont="1" applyFill="1" applyBorder="1" applyAlignment="1" applyProtection="1">
      <alignment horizontal="left" vertical="center" wrapText="1"/>
      <protection locked="0"/>
    </xf>
    <xf numFmtId="0" fontId="3" fillId="0" borderId="0" xfId="0" applyFont="1" applyFill="1" applyAlignment="1">
      <alignment horizontal="center" vertical="center"/>
    </xf>
    <xf numFmtId="173" fontId="3" fillId="0" borderId="18" xfId="51" applyNumberFormat="1" applyFont="1" applyFill="1" applyBorder="1" applyAlignment="1" applyProtection="1">
      <alignment horizontal="right" vertical="center" wrapText="1"/>
      <protection locked="0"/>
    </xf>
    <xf numFmtId="0" fontId="48" fillId="0" borderId="18" xfId="0" applyFont="1" applyFill="1" applyBorder="1" applyAlignment="1" applyProtection="1">
      <alignment horizontal="left" vertical="center" wrapText="1"/>
      <protection locked="0"/>
    </xf>
    <xf numFmtId="14" fontId="48" fillId="0" borderId="18" xfId="0" applyNumberFormat="1" applyFont="1" applyFill="1" applyBorder="1" applyAlignment="1" applyProtection="1">
      <alignment horizontal="center" vertical="center" wrapText="1"/>
      <protection locked="0"/>
    </xf>
    <xf numFmtId="173" fontId="48" fillId="0" borderId="18" xfId="51" applyNumberFormat="1" applyFont="1" applyFill="1" applyBorder="1" applyAlignment="1" applyProtection="1">
      <alignment horizontal="right" vertical="center" wrapText="1"/>
      <protection locked="0"/>
    </xf>
    <xf numFmtId="173" fontId="48" fillId="0" borderId="18" xfId="0" applyNumberFormat="1" applyFont="1" applyFill="1" applyBorder="1" applyAlignment="1">
      <alignment horizontal="right" vertical="center"/>
    </xf>
    <xf numFmtId="173" fontId="2" fillId="0" borderId="18" xfId="0" applyNumberFormat="1" applyFont="1" applyFill="1" applyBorder="1" applyAlignment="1" applyProtection="1">
      <alignment horizontal="right" vertical="center" wrapText="1"/>
      <protection locked="0"/>
    </xf>
    <xf numFmtId="0" fontId="48" fillId="0" borderId="18" xfId="0" applyFont="1" applyFill="1" applyBorder="1" applyAlignment="1">
      <alignment horizontal="center" vertical="center"/>
    </xf>
    <xf numFmtId="14" fontId="2" fillId="0" borderId="18" xfId="0" applyNumberFormat="1" applyFont="1" applyFill="1" applyBorder="1" applyAlignment="1">
      <alignment horizontal="center" vertical="center" wrapText="1"/>
    </xf>
    <xf numFmtId="0" fontId="49" fillId="0" borderId="0" xfId="0" applyFont="1" applyFill="1" applyAlignment="1">
      <alignment horizontal="center" vertical="center"/>
    </xf>
    <xf numFmtId="0" fontId="48" fillId="0" borderId="18" xfId="0" applyFont="1" applyFill="1" applyBorder="1" applyAlignment="1">
      <alignment horizontal="center" vertical="center" wrapText="1"/>
    </xf>
    <xf numFmtId="0" fontId="2" fillId="0" borderId="18" xfId="0" applyFont="1" applyFill="1" applyBorder="1" applyAlignment="1">
      <alignment horizontal="left" vertical="center" wrapText="1"/>
    </xf>
    <xf numFmtId="14" fontId="2" fillId="0" borderId="18" xfId="0" applyNumberFormat="1"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173" fontId="50" fillId="0" borderId="18" xfId="53" applyNumberFormat="1" applyFont="1" applyFill="1" applyBorder="1" applyAlignment="1">
      <alignment horizontal="right" vertical="center"/>
    </xf>
    <xf numFmtId="0" fontId="2" fillId="0" borderId="18" xfId="0" applyFont="1" applyFill="1" applyBorder="1" applyAlignment="1">
      <alignment horizontal="justify" vertical="top" wrapText="1"/>
    </xf>
    <xf numFmtId="173" fontId="50" fillId="0" borderId="18" xfId="0" applyNumberFormat="1" applyFont="1" applyFill="1" applyBorder="1" applyAlignment="1">
      <alignment horizontal="right" vertical="center"/>
    </xf>
    <xf numFmtId="0" fontId="2" fillId="0" borderId="18" xfId="0" applyFont="1" applyFill="1" applyBorder="1" applyAlignment="1">
      <alignment vertical="center" wrapText="1"/>
    </xf>
    <xf numFmtId="0" fontId="3" fillId="0" borderId="20" xfId="0" applyFont="1" applyFill="1" applyBorder="1" applyAlignment="1">
      <alignment horizontal="justify" vertical="top" wrapText="1"/>
    </xf>
    <xf numFmtId="14" fontId="3" fillId="0" borderId="18" xfId="0" applyNumberFormat="1" applyFont="1" applyFill="1" applyBorder="1" applyAlignment="1">
      <alignment horizontal="center" vertical="center" wrapText="1"/>
    </xf>
    <xf numFmtId="169" fontId="3" fillId="0" borderId="20" xfId="49" applyFont="1" applyFill="1" applyBorder="1" applyAlignment="1">
      <alignment horizontal="center" vertical="center" wrapText="1"/>
    </xf>
    <xf numFmtId="173" fontId="3" fillId="0" borderId="18" xfId="0" applyNumberFormat="1" applyFont="1" applyFill="1" applyBorder="1" applyAlignment="1">
      <alignment horizontal="right" vertical="center"/>
    </xf>
    <xf numFmtId="169" fontId="3" fillId="0" borderId="18" xfId="49" applyFont="1" applyFill="1" applyBorder="1" applyAlignment="1" applyProtection="1">
      <alignment horizontal="center" vertical="center" wrapText="1"/>
      <protection locked="0"/>
    </xf>
    <xf numFmtId="0" fontId="48" fillId="0" borderId="18" xfId="0" applyFont="1" applyFill="1" applyBorder="1" applyAlignment="1">
      <alignment horizontal="left" vertical="center" wrapText="1"/>
    </xf>
    <xf numFmtId="174" fontId="48" fillId="0" borderId="18" xfId="0" applyNumberFormat="1" applyFont="1" applyFill="1" applyBorder="1" applyAlignment="1" applyProtection="1">
      <alignment horizontal="center" vertical="center"/>
      <protection locked="0"/>
    </xf>
    <xf numFmtId="173" fontId="48" fillId="0" borderId="18" xfId="54" applyNumberFormat="1" applyFont="1" applyFill="1" applyBorder="1" applyAlignment="1" applyProtection="1">
      <alignment horizontal="right" vertical="center" wrapText="1"/>
      <protection locked="0"/>
    </xf>
    <xf numFmtId="14" fontId="48" fillId="0" borderId="18" xfId="0" applyNumberFormat="1" applyFont="1" applyFill="1" applyBorder="1" applyAlignment="1" applyProtection="1">
      <alignment horizontal="center" vertical="center"/>
      <protection locked="0"/>
    </xf>
    <xf numFmtId="0" fontId="48" fillId="0" borderId="18" xfId="0" applyNumberFormat="1" applyFont="1" applyFill="1" applyBorder="1" applyAlignment="1" applyProtection="1">
      <alignment horizontal="center" vertical="center" wrapText="1"/>
      <protection locked="0"/>
    </xf>
    <xf numFmtId="173" fontId="48" fillId="0" borderId="18" xfId="0" applyNumberFormat="1" applyFont="1" applyFill="1" applyBorder="1" applyAlignment="1" applyProtection="1">
      <alignment horizontal="right" vertical="center" wrapText="1"/>
      <protection locked="0"/>
    </xf>
    <xf numFmtId="0" fontId="48" fillId="0" borderId="18" xfId="0" applyFont="1" applyFill="1" applyBorder="1" applyAlignment="1">
      <alignment vertical="center" wrapText="1"/>
    </xf>
    <xf numFmtId="49" fontId="48" fillId="0" borderId="18" xfId="0" applyNumberFormat="1" applyFont="1" applyFill="1" applyBorder="1" applyAlignment="1">
      <alignment horizontal="left" vertical="center" wrapText="1"/>
    </xf>
    <xf numFmtId="0" fontId="3" fillId="0" borderId="18" xfId="39" applyFont="1" applyFill="1" applyBorder="1" applyAlignment="1" applyProtection="1">
      <alignment horizontal="center" vertical="center" wrapText="1"/>
      <protection locked="0"/>
    </xf>
    <xf numFmtId="1" fontId="3" fillId="0" borderId="18" xfId="0" applyNumberFormat="1" applyFont="1" applyFill="1" applyBorder="1" applyAlignment="1" applyProtection="1">
      <alignment horizontal="center" vertical="center" wrapText="1"/>
      <protection locked="0"/>
    </xf>
    <xf numFmtId="165" fontId="2" fillId="0" borderId="18" xfId="0" applyNumberFormat="1" applyFont="1" applyFill="1" applyBorder="1" applyAlignment="1" applyProtection="1">
      <alignment horizontal="center" vertical="center" wrapText="1"/>
      <protection locked="0"/>
    </xf>
    <xf numFmtId="0" fontId="2" fillId="0" borderId="18" xfId="0" applyFont="1" applyFill="1" applyBorder="1" applyAlignment="1" applyProtection="1">
      <alignment vertical="center" wrapText="1"/>
      <protection locked="0"/>
    </xf>
    <xf numFmtId="168" fontId="3" fillId="0" borderId="18" xfId="51" applyFont="1" applyFill="1" applyBorder="1" applyAlignment="1">
      <alignment horizontal="right" vertical="center"/>
    </xf>
    <xf numFmtId="168" fontId="2" fillId="0" borderId="18" xfId="51" applyFont="1" applyFill="1" applyBorder="1" applyAlignment="1" applyProtection="1">
      <alignment vertical="center" wrapText="1"/>
      <protection locked="0"/>
    </xf>
    <xf numFmtId="0" fontId="2" fillId="0" borderId="0" xfId="0" applyFont="1" applyFill="1" applyAlignment="1" applyProtection="1">
      <alignment vertical="center" wrapText="1"/>
      <protection locked="0"/>
    </xf>
    <xf numFmtId="0" fontId="51" fillId="0" borderId="0" xfId="0" applyFont="1" applyFill="1" applyAlignment="1">
      <alignment wrapText="1"/>
    </xf>
    <xf numFmtId="172" fontId="2" fillId="0" borderId="18" xfId="53" applyNumberFormat="1" applyFont="1" applyFill="1" applyBorder="1" applyAlignment="1" applyProtection="1">
      <alignment horizontal="center" vertical="center"/>
      <protection locked="0"/>
    </xf>
    <xf numFmtId="175" fontId="2" fillId="0" borderId="18" xfId="0" applyNumberFormat="1" applyFont="1" applyFill="1" applyBorder="1" applyAlignment="1" applyProtection="1">
      <alignment horizontal="right" vertical="center" wrapText="1"/>
      <protection locked="0"/>
    </xf>
    <xf numFmtId="172" fontId="2" fillId="0" borderId="18" xfId="0" applyNumberFormat="1" applyFont="1" applyFill="1" applyBorder="1" applyAlignment="1" applyProtection="1">
      <alignment horizontal="center" vertical="center" wrapText="1"/>
      <protection locked="0"/>
    </xf>
    <xf numFmtId="168" fontId="2" fillId="0" borderId="18" xfId="52" applyFont="1" applyFill="1" applyBorder="1" applyAlignment="1" applyProtection="1">
      <alignment horizontal="right" vertical="center" wrapText="1"/>
      <protection locked="0"/>
    </xf>
    <xf numFmtId="0" fontId="2" fillId="0" borderId="18" xfId="0" applyFont="1" applyBorder="1" applyAlignment="1">
      <alignment vertical="center" wrapText="1"/>
    </xf>
    <xf numFmtId="0" fontId="0" fillId="0" borderId="0" xfId="0" applyAlignment="1">
      <alignment/>
    </xf>
    <xf numFmtId="0" fontId="29" fillId="23" borderId="13" xfId="39" applyBorder="1" applyAlignment="1">
      <alignment wrapText="1"/>
    </xf>
    <xf numFmtId="0" fontId="45" fillId="0" borderId="0" xfId="0" applyFont="1" applyAlignment="1">
      <alignment wrapText="1"/>
    </xf>
    <xf numFmtId="0" fontId="29" fillId="23" borderId="12" xfId="39" applyBorder="1" applyAlignment="1">
      <alignment wrapText="1"/>
    </xf>
    <xf numFmtId="0" fontId="29" fillId="23" borderId="14" xfId="39" applyBorder="1" applyAlignment="1">
      <alignment horizontal="left" wrapText="1"/>
    </xf>
    <xf numFmtId="0" fontId="2" fillId="0" borderId="18" xfId="0" applyFont="1" applyBorder="1" applyAlignment="1">
      <alignment horizontal="center" vertical="center" wrapText="1"/>
    </xf>
    <xf numFmtId="0" fontId="48" fillId="33" borderId="18" xfId="0" applyFont="1" applyFill="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3" fillId="33" borderId="18" xfId="0" applyFont="1" applyFill="1" applyBorder="1" applyAlignment="1" applyProtection="1">
      <alignment horizontal="left" vertical="center" wrapText="1"/>
      <protection locked="0"/>
    </xf>
    <xf numFmtId="0" fontId="3" fillId="33" borderId="18" xfId="0" applyFont="1" applyFill="1" applyBorder="1" applyAlignment="1" applyProtection="1">
      <alignment horizontal="center" vertical="center"/>
      <protection locked="0"/>
    </xf>
    <xf numFmtId="0" fontId="48" fillId="0" borderId="18" xfId="0" applyFont="1" applyBorder="1" applyAlignment="1">
      <alignment horizontal="center" vertical="center"/>
    </xf>
    <xf numFmtId="0" fontId="48" fillId="0" borderId="18" xfId="0" applyFont="1" applyBorder="1" applyAlignment="1">
      <alignment horizontal="center"/>
    </xf>
    <xf numFmtId="0" fontId="2" fillId="33" borderId="18" xfId="0" applyFont="1" applyFill="1" applyBorder="1" applyAlignment="1">
      <alignment vertical="center" wrapText="1"/>
    </xf>
    <xf numFmtId="0" fontId="2" fillId="33" borderId="18" xfId="0" applyFont="1" applyFill="1" applyBorder="1" applyAlignment="1" applyProtection="1">
      <alignment horizontal="center" vertical="center" wrapText="1"/>
      <protection locked="0"/>
    </xf>
    <xf numFmtId="0" fontId="48" fillId="0" borderId="18" xfId="0" applyFont="1" applyBorder="1" applyAlignment="1">
      <alignment/>
    </xf>
    <xf numFmtId="0" fontId="2" fillId="0" borderId="18" xfId="0" applyFont="1" applyBorder="1" applyAlignment="1" applyProtection="1">
      <alignment horizontal="left" vertical="center" wrapText="1"/>
      <protection locked="0"/>
    </xf>
    <xf numFmtId="0" fontId="2" fillId="33" borderId="18" xfId="0" applyFont="1" applyFill="1" applyBorder="1" applyAlignment="1" applyProtection="1">
      <alignment horizontal="left" vertical="center" wrapText="1"/>
      <protection locked="0"/>
    </xf>
    <xf numFmtId="0" fontId="2" fillId="0" borderId="18" xfId="0" applyFont="1" applyBorder="1" applyAlignment="1">
      <alignment horizontal="left" vertical="center" wrapText="1"/>
    </xf>
    <xf numFmtId="0" fontId="2" fillId="0" borderId="18" xfId="0" applyFont="1" applyBorder="1" applyAlignment="1">
      <alignment horizontal="left" wrapText="1"/>
    </xf>
    <xf numFmtId="0" fontId="48" fillId="0" borderId="18" xfId="0" applyFont="1" applyBorder="1" applyAlignment="1">
      <alignment horizontal="justify" vertical="center"/>
    </xf>
    <xf numFmtId="0" fontId="49" fillId="0" borderId="18" xfId="0" applyFont="1" applyBorder="1" applyAlignment="1">
      <alignment wrapText="1"/>
    </xf>
    <xf numFmtId="0" fontId="3" fillId="33" borderId="18" xfId="0" applyFont="1" applyFill="1" applyBorder="1" applyAlignment="1">
      <alignment horizontal="left" vertical="center" wrapText="1"/>
    </xf>
    <xf numFmtId="0" fontId="3" fillId="33" borderId="18" xfId="0" applyFont="1" applyFill="1" applyBorder="1" applyAlignment="1" applyProtection="1">
      <alignment horizontal="center" vertical="center" wrapText="1"/>
      <protection locked="0"/>
    </xf>
    <xf numFmtId="0" fontId="48" fillId="33" borderId="18" xfId="0" applyFont="1" applyFill="1" applyBorder="1" applyAlignment="1">
      <alignment horizontal="left" vertical="center" wrapText="1"/>
    </xf>
    <xf numFmtId="0" fontId="50" fillId="0" borderId="18" xfId="0" applyFont="1" applyBorder="1" applyAlignment="1">
      <alignment horizontal="center"/>
    </xf>
    <xf numFmtId="0" fontId="50" fillId="0" borderId="18" xfId="0" applyFont="1" applyBorder="1" applyAlignment="1">
      <alignment horizontal="center" vertical="center"/>
    </xf>
    <xf numFmtId="0" fontId="49" fillId="0" borderId="18" xfId="0" applyFont="1" applyBorder="1" applyAlignment="1">
      <alignment horizontal="center" vertical="center"/>
    </xf>
    <xf numFmtId="0" fontId="49" fillId="0" borderId="18" xfId="0" applyFont="1" applyBorder="1" applyAlignment="1">
      <alignment horizontal="center"/>
    </xf>
    <xf numFmtId="0" fontId="3" fillId="0" borderId="18" xfId="0" applyFont="1" applyBorder="1" applyAlignment="1">
      <alignment horizontal="center" vertical="center"/>
    </xf>
    <xf numFmtId="0" fontId="0" fillId="0" borderId="0" xfId="0" applyAlignment="1">
      <alignment horizontal="left" wrapText="1"/>
    </xf>
    <xf numFmtId="0" fontId="29" fillId="23" borderId="13" xfId="39" applyBorder="1" applyAlignment="1">
      <alignment horizontal="left" wrapText="1"/>
    </xf>
    <xf numFmtId="0" fontId="3" fillId="0" borderId="18" xfId="0" applyFont="1" applyFill="1" applyBorder="1" applyAlignment="1">
      <alignment horizontal="left" vertical="center" wrapText="1"/>
    </xf>
    <xf numFmtId="14" fontId="2" fillId="0" borderId="18" xfId="0" applyNumberFormat="1" applyFont="1" applyFill="1" applyBorder="1" applyAlignment="1" applyProtection="1">
      <alignment horizontal="left" vertical="center" wrapText="1"/>
      <protection locked="0"/>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Moneda [0] 3" xfId="52"/>
    <cellStyle name="Moneda 2" xfId="53"/>
    <cellStyle name="Moneda 2 2 3" xfId="54"/>
    <cellStyle name="Neutral"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litecnicojic.edu.c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481"/>
  <sheetViews>
    <sheetView tabSelected="1" zoomScale="80" zoomScaleNormal="80" zoomScalePageLayoutView="80" workbookViewId="0" topLeftCell="B1">
      <selection activeCell="D14" sqref="D14"/>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17" customWidth="1"/>
    <col min="13" max="13" width="14.00390625" style="1" customWidth="1"/>
    <col min="14" max="14" width="42.421875" style="1" customWidth="1"/>
    <col min="15" max="16384" width="10.8515625" style="1" customWidth="1"/>
  </cols>
  <sheetData>
    <row r="1" ht="15"/>
    <row r="2" ht="15">
      <c r="B2" s="8" t="s">
        <v>20</v>
      </c>
    </row>
    <row r="3" ht="15">
      <c r="B3" s="8"/>
    </row>
    <row r="4" ht="15.75" thickBot="1">
      <c r="B4" s="8" t="s">
        <v>0</v>
      </c>
    </row>
    <row r="5" spans="2:9" ht="15">
      <c r="B5" s="4" t="s">
        <v>1</v>
      </c>
      <c r="C5" s="5" t="s">
        <v>29</v>
      </c>
      <c r="F5" s="121" t="s">
        <v>27</v>
      </c>
      <c r="G5" s="122"/>
      <c r="H5" s="122"/>
      <c r="I5" s="123"/>
    </row>
    <row r="6" spans="2:9" ht="15">
      <c r="B6" s="2" t="s">
        <v>2</v>
      </c>
      <c r="C6" s="3" t="s">
        <v>30</v>
      </c>
      <c r="F6" s="124"/>
      <c r="G6" s="125"/>
      <c r="H6" s="125"/>
      <c r="I6" s="126"/>
    </row>
    <row r="7" spans="2:9" ht="15">
      <c r="B7" s="2" t="s">
        <v>3</v>
      </c>
      <c r="C7" s="6">
        <v>3197952</v>
      </c>
      <c r="F7" s="124"/>
      <c r="G7" s="125"/>
      <c r="H7" s="125"/>
      <c r="I7" s="126"/>
    </row>
    <row r="8" spans="2:9" ht="15">
      <c r="B8" s="2" t="s">
        <v>16</v>
      </c>
      <c r="C8" s="12" t="s">
        <v>31</v>
      </c>
      <c r="F8" s="124"/>
      <c r="G8" s="125"/>
      <c r="H8" s="125"/>
      <c r="I8" s="126"/>
    </row>
    <row r="9" spans="2:9" ht="225">
      <c r="B9" s="2" t="s">
        <v>19</v>
      </c>
      <c r="C9" s="3" t="s">
        <v>32</v>
      </c>
      <c r="F9" s="127"/>
      <c r="G9" s="128"/>
      <c r="H9" s="128"/>
      <c r="I9" s="129"/>
    </row>
    <row r="10" spans="2:9" ht="75">
      <c r="B10" s="2" t="s">
        <v>4</v>
      </c>
      <c r="C10" s="3" t="s">
        <v>33</v>
      </c>
      <c r="F10" s="11"/>
      <c r="G10" s="11"/>
      <c r="H10" s="11"/>
      <c r="I10" s="11"/>
    </row>
    <row r="11" spans="2:9" ht="30">
      <c r="B11" s="2" t="s">
        <v>5</v>
      </c>
      <c r="C11" s="3" t="s">
        <v>34</v>
      </c>
      <c r="F11" s="121" t="s">
        <v>26</v>
      </c>
      <c r="G11" s="122"/>
      <c r="H11" s="122"/>
      <c r="I11" s="123"/>
    </row>
    <row r="12" spans="2:9" ht="15">
      <c r="B12" s="2" t="s">
        <v>23</v>
      </c>
      <c r="C12" s="16">
        <f>SUM(H19:H317)</f>
        <v>29651777606.75</v>
      </c>
      <c r="F12" s="124"/>
      <c r="G12" s="125"/>
      <c r="H12" s="125"/>
      <c r="I12" s="126"/>
    </row>
    <row r="13" spans="2:9" ht="30">
      <c r="B13" s="2" t="s">
        <v>24</v>
      </c>
      <c r="C13" s="14">
        <v>351558900</v>
      </c>
      <c r="F13" s="124"/>
      <c r="G13" s="125"/>
      <c r="H13" s="125"/>
      <c r="I13" s="126"/>
    </row>
    <row r="14" spans="2:9" ht="30">
      <c r="B14" s="2" t="s">
        <v>25</v>
      </c>
      <c r="C14" s="15">
        <v>35155890</v>
      </c>
      <c r="F14" s="124"/>
      <c r="G14" s="125"/>
      <c r="H14" s="125"/>
      <c r="I14" s="126"/>
    </row>
    <row r="15" spans="2:9" ht="30.75" thickBot="1">
      <c r="B15" s="10" t="s">
        <v>18</v>
      </c>
      <c r="C15" s="13">
        <v>43281</v>
      </c>
      <c r="F15" s="127"/>
      <c r="G15" s="128"/>
      <c r="H15" s="128"/>
      <c r="I15" s="129"/>
    </row>
    <row r="16" ht="15"/>
    <row r="17" ht="15.75" thickBot="1">
      <c r="B17" s="8" t="s">
        <v>15</v>
      </c>
    </row>
    <row r="18" spans="2:12" ht="75" customHeight="1">
      <c r="B18" s="7" t="s">
        <v>28</v>
      </c>
      <c r="C18" s="9" t="s">
        <v>6</v>
      </c>
      <c r="D18" s="9" t="s">
        <v>17</v>
      </c>
      <c r="E18" s="9" t="s">
        <v>7</v>
      </c>
      <c r="F18" s="9" t="s">
        <v>8</v>
      </c>
      <c r="G18" s="9" t="s">
        <v>9</v>
      </c>
      <c r="H18" s="9" t="s">
        <v>10</v>
      </c>
      <c r="I18" s="9" t="s">
        <v>11</v>
      </c>
      <c r="J18" s="9" t="s">
        <v>12</v>
      </c>
      <c r="K18" s="9" t="s">
        <v>13</v>
      </c>
      <c r="L18" s="118" t="s">
        <v>14</v>
      </c>
    </row>
    <row r="19" spans="2:12" ht="45">
      <c r="B19" s="17">
        <v>80111601</v>
      </c>
      <c r="C19" s="18" t="s">
        <v>35</v>
      </c>
      <c r="D19" s="19">
        <v>43313</v>
      </c>
      <c r="E19" s="20">
        <v>150</v>
      </c>
      <c r="F19" s="21" t="s">
        <v>36</v>
      </c>
      <c r="G19" s="20" t="s">
        <v>37</v>
      </c>
      <c r="H19" s="22">
        <f>4231200*5</f>
        <v>21156000</v>
      </c>
      <c r="I19" s="22">
        <f aca="true" t="shared" si="0" ref="I19:I41">H19</f>
        <v>21156000</v>
      </c>
      <c r="J19" s="23" t="s">
        <v>38</v>
      </c>
      <c r="K19" s="23" t="s">
        <v>38</v>
      </c>
      <c r="L19" s="40" t="s">
        <v>510</v>
      </c>
    </row>
    <row r="20" spans="2:12" ht="45">
      <c r="B20" s="24">
        <v>80111601</v>
      </c>
      <c r="C20" s="25" t="s">
        <v>39</v>
      </c>
      <c r="D20" s="19">
        <v>43313</v>
      </c>
      <c r="E20" s="20">
        <v>150</v>
      </c>
      <c r="F20" s="21" t="s">
        <v>36</v>
      </c>
      <c r="G20" s="20" t="s">
        <v>37</v>
      </c>
      <c r="H20" s="22">
        <f>4231200*5</f>
        <v>21156000</v>
      </c>
      <c r="I20" s="22">
        <f t="shared" si="0"/>
        <v>21156000</v>
      </c>
      <c r="J20" s="23" t="s">
        <v>38</v>
      </c>
      <c r="K20" s="23" t="s">
        <v>38</v>
      </c>
      <c r="L20" s="40" t="s">
        <v>510</v>
      </c>
    </row>
    <row r="21" spans="2:12" ht="45">
      <c r="B21" s="17">
        <v>80111601</v>
      </c>
      <c r="C21" s="18" t="s">
        <v>40</v>
      </c>
      <c r="D21" s="19">
        <v>43313</v>
      </c>
      <c r="E21" s="20">
        <v>150</v>
      </c>
      <c r="F21" s="21" t="s">
        <v>36</v>
      </c>
      <c r="G21" s="20" t="s">
        <v>37</v>
      </c>
      <c r="H21" s="22">
        <f>3199200*5</f>
        <v>15996000</v>
      </c>
      <c r="I21" s="22">
        <f t="shared" si="0"/>
        <v>15996000</v>
      </c>
      <c r="J21" s="23" t="s">
        <v>38</v>
      </c>
      <c r="K21" s="23" t="s">
        <v>38</v>
      </c>
      <c r="L21" s="40" t="s">
        <v>510</v>
      </c>
    </row>
    <row r="22" spans="2:12" ht="45">
      <c r="B22" s="17">
        <v>80111601</v>
      </c>
      <c r="C22" s="18" t="s">
        <v>41</v>
      </c>
      <c r="D22" s="19">
        <v>43313</v>
      </c>
      <c r="E22" s="20">
        <v>150</v>
      </c>
      <c r="F22" s="21" t="s">
        <v>36</v>
      </c>
      <c r="G22" s="20" t="s">
        <v>37</v>
      </c>
      <c r="H22" s="22">
        <f>4231200*5</f>
        <v>21156000</v>
      </c>
      <c r="I22" s="22">
        <f t="shared" si="0"/>
        <v>21156000</v>
      </c>
      <c r="J22" s="23" t="s">
        <v>38</v>
      </c>
      <c r="K22" s="23" t="s">
        <v>38</v>
      </c>
      <c r="L22" s="40" t="s">
        <v>510</v>
      </c>
    </row>
    <row r="23" spans="2:12" ht="45">
      <c r="B23" s="20">
        <v>80111601</v>
      </c>
      <c r="C23" s="18" t="s">
        <v>42</v>
      </c>
      <c r="D23" s="19">
        <v>43313</v>
      </c>
      <c r="E23" s="20">
        <v>150</v>
      </c>
      <c r="F23" s="21" t="s">
        <v>36</v>
      </c>
      <c r="G23" s="20" t="s">
        <v>37</v>
      </c>
      <c r="H23" s="22">
        <f>3199200*5</f>
        <v>15996000</v>
      </c>
      <c r="I23" s="22">
        <f t="shared" si="0"/>
        <v>15996000</v>
      </c>
      <c r="J23" s="23" t="s">
        <v>38</v>
      </c>
      <c r="K23" s="23" t="s">
        <v>38</v>
      </c>
      <c r="L23" s="40" t="s">
        <v>510</v>
      </c>
    </row>
    <row r="24" spans="2:12" ht="45">
      <c r="B24" s="17">
        <v>80111601</v>
      </c>
      <c r="C24" s="18" t="s">
        <v>43</v>
      </c>
      <c r="D24" s="19">
        <v>43313</v>
      </c>
      <c r="E24" s="20">
        <v>150</v>
      </c>
      <c r="F24" s="21" t="s">
        <v>36</v>
      </c>
      <c r="G24" s="20" t="s">
        <v>37</v>
      </c>
      <c r="H24" s="22">
        <f>4231200*5</f>
        <v>21156000</v>
      </c>
      <c r="I24" s="22">
        <f t="shared" si="0"/>
        <v>21156000</v>
      </c>
      <c r="J24" s="23" t="s">
        <v>38</v>
      </c>
      <c r="K24" s="23" t="s">
        <v>38</v>
      </c>
      <c r="L24" s="40" t="s">
        <v>510</v>
      </c>
    </row>
    <row r="25" spans="2:12" ht="45">
      <c r="B25" s="17">
        <v>80111601</v>
      </c>
      <c r="C25" s="18" t="s">
        <v>44</v>
      </c>
      <c r="D25" s="19">
        <v>43313</v>
      </c>
      <c r="E25" s="20">
        <v>150</v>
      </c>
      <c r="F25" s="21" t="s">
        <v>36</v>
      </c>
      <c r="G25" s="20" t="s">
        <v>37</v>
      </c>
      <c r="H25" s="22">
        <f>4231200*5</f>
        <v>21156000</v>
      </c>
      <c r="I25" s="22">
        <f t="shared" si="0"/>
        <v>21156000</v>
      </c>
      <c r="J25" s="23" t="s">
        <v>38</v>
      </c>
      <c r="K25" s="23" t="s">
        <v>38</v>
      </c>
      <c r="L25" s="40" t="s">
        <v>510</v>
      </c>
    </row>
    <row r="26" spans="2:12" ht="45">
      <c r="B26" s="17">
        <v>80111600</v>
      </c>
      <c r="C26" s="18" t="s">
        <v>45</v>
      </c>
      <c r="D26" s="19">
        <v>43313</v>
      </c>
      <c r="E26" s="20">
        <v>150</v>
      </c>
      <c r="F26" s="21" t="s">
        <v>36</v>
      </c>
      <c r="G26" s="20" t="s">
        <v>37</v>
      </c>
      <c r="H26" s="22">
        <f>1410045*5</f>
        <v>7050225</v>
      </c>
      <c r="I26" s="22">
        <f t="shared" si="0"/>
        <v>7050225</v>
      </c>
      <c r="J26" s="23" t="s">
        <v>38</v>
      </c>
      <c r="K26" s="23" t="s">
        <v>38</v>
      </c>
      <c r="L26" s="40" t="s">
        <v>510</v>
      </c>
    </row>
    <row r="27" spans="2:12" ht="45">
      <c r="B27" s="17">
        <v>80111601</v>
      </c>
      <c r="C27" s="18" t="s">
        <v>46</v>
      </c>
      <c r="D27" s="19">
        <v>43313</v>
      </c>
      <c r="E27" s="20">
        <v>150</v>
      </c>
      <c r="F27" s="21" t="s">
        <v>36</v>
      </c>
      <c r="G27" s="20" t="s">
        <v>37</v>
      </c>
      <c r="H27" s="22">
        <f>1410045*5</f>
        <v>7050225</v>
      </c>
      <c r="I27" s="22">
        <f t="shared" si="0"/>
        <v>7050225</v>
      </c>
      <c r="J27" s="23" t="s">
        <v>38</v>
      </c>
      <c r="K27" s="23" t="s">
        <v>38</v>
      </c>
      <c r="L27" s="40" t="s">
        <v>510</v>
      </c>
    </row>
    <row r="28" spans="2:12" ht="45">
      <c r="B28" s="17">
        <v>80111601</v>
      </c>
      <c r="C28" s="18" t="s">
        <v>47</v>
      </c>
      <c r="D28" s="19">
        <v>43313</v>
      </c>
      <c r="E28" s="20">
        <v>150</v>
      </c>
      <c r="F28" s="21" t="s">
        <v>36</v>
      </c>
      <c r="G28" s="20" t="s">
        <v>37</v>
      </c>
      <c r="H28" s="26">
        <f>4231200*5</f>
        <v>21156000</v>
      </c>
      <c r="I28" s="22">
        <f t="shared" si="0"/>
        <v>21156000</v>
      </c>
      <c r="J28" s="23" t="s">
        <v>38</v>
      </c>
      <c r="K28" s="23" t="s">
        <v>38</v>
      </c>
      <c r="L28" s="40" t="s">
        <v>510</v>
      </c>
    </row>
    <row r="29" spans="2:12" ht="45">
      <c r="B29" s="17">
        <v>80111601</v>
      </c>
      <c r="C29" s="18" t="s">
        <v>48</v>
      </c>
      <c r="D29" s="19">
        <v>43313</v>
      </c>
      <c r="E29" s="20">
        <v>150</v>
      </c>
      <c r="F29" s="21" t="s">
        <v>36</v>
      </c>
      <c r="G29" s="20" t="s">
        <v>37</v>
      </c>
      <c r="H29" s="22">
        <f>4231200*5</f>
        <v>21156000</v>
      </c>
      <c r="I29" s="22">
        <f t="shared" si="0"/>
        <v>21156000</v>
      </c>
      <c r="J29" s="23" t="s">
        <v>38</v>
      </c>
      <c r="K29" s="23" t="s">
        <v>38</v>
      </c>
      <c r="L29" s="40" t="s">
        <v>510</v>
      </c>
    </row>
    <row r="30" spans="2:12" ht="45">
      <c r="B30" s="17">
        <v>80111601</v>
      </c>
      <c r="C30" s="18" t="s">
        <v>49</v>
      </c>
      <c r="D30" s="19">
        <v>43313</v>
      </c>
      <c r="E30" s="20">
        <v>150</v>
      </c>
      <c r="F30" s="21" t="s">
        <v>36</v>
      </c>
      <c r="G30" s="20" t="s">
        <v>37</v>
      </c>
      <c r="H30" s="22">
        <f>4231200*5</f>
        <v>21156000</v>
      </c>
      <c r="I30" s="22">
        <f t="shared" si="0"/>
        <v>21156000</v>
      </c>
      <c r="J30" s="23" t="s">
        <v>38</v>
      </c>
      <c r="K30" s="23" t="s">
        <v>38</v>
      </c>
      <c r="L30" s="40" t="s">
        <v>510</v>
      </c>
    </row>
    <row r="31" spans="2:12" ht="45">
      <c r="B31" s="17">
        <v>80111601</v>
      </c>
      <c r="C31" s="25" t="s">
        <v>39</v>
      </c>
      <c r="D31" s="19">
        <v>43313</v>
      </c>
      <c r="E31" s="20">
        <v>150</v>
      </c>
      <c r="F31" s="21" t="s">
        <v>36</v>
      </c>
      <c r="G31" s="20" t="s">
        <v>37</v>
      </c>
      <c r="H31" s="22">
        <f>4231200*5</f>
        <v>21156000</v>
      </c>
      <c r="I31" s="22">
        <f t="shared" si="0"/>
        <v>21156000</v>
      </c>
      <c r="J31" s="23" t="s">
        <v>38</v>
      </c>
      <c r="K31" s="23" t="s">
        <v>38</v>
      </c>
      <c r="L31" s="40" t="s">
        <v>510</v>
      </c>
    </row>
    <row r="32" spans="2:12" ht="45">
      <c r="B32" s="17">
        <v>80111601</v>
      </c>
      <c r="C32" s="25" t="s">
        <v>43</v>
      </c>
      <c r="D32" s="19">
        <v>43313</v>
      </c>
      <c r="E32" s="20">
        <v>150</v>
      </c>
      <c r="F32" s="21" t="s">
        <v>36</v>
      </c>
      <c r="G32" s="20" t="s">
        <v>37</v>
      </c>
      <c r="H32" s="26">
        <f>4231200*5</f>
        <v>21156000</v>
      </c>
      <c r="I32" s="22">
        <f t="shared" si="0"/>
        <v>21156000</v>
      </c>
      <c r="J32" s="23" t="s">
        <v>38</v>
      </c>
      <c r="K32" s="23" t="s">
        <v>38</v>
      </c>
      <c r="L32" s="40" t="s">
        <v>510</v>
      </c>
    </row>
    <row r="33" spans="2:12" ht="45">
      <c r="B33" s="17">
        <v>80111601</v>
      </c>
      <c r="C33" s="25" t="s">
        <v>50</v>
      </c>
      <c r="D33" s="19">
        <v>43313</v>
      </c>
      <c r="E33" s="20">
        <v>150</v>
      </c>
      <c r="F33" s="21" t="s">
        <v>36</v>
      </c>
      <c r="G33" s="20" t="s">
        <v>37</v>
      </c>
      <c r="H33" s="26">
        <f>1410045*5</f>
        <v>7050225</v>
      </c>
      <c r="I33" s="22">
        <f t="shared" si="0"/>
        <v>7050225</v>
      </c>
      <c r="J33" s="23" t="s">
        <v>38</v>
      </c>
      <c r="K33" s="23" t="s">
        <v>38</v>
      </c>
      <c r="L33" s="40" t="s">
        <v>510</v>
      </c>
    </row>
    <row r="34" spans="2:12" ht="45">
      <c r="B34" s="17">
        <v>80111601</v>
      </c>
      <c r="C34" s="25" t="s">
        <v>46</v>
      </c>
      <c r="D34" s="19">
        <v>43313</v>
      </c>
      <c r="E34" s="20">
        <v>150</v>
      </c>
      <c r="F34" s="21" t="s">
        <v>36</v>
      </c>
      <c r="G34" s="20" t="s">
        <v>37</v>
      </c>
      <c r="H34" s="26">
        <f>1410045*5</f>
        <v>7050225</v>
      </c>
      <c r="I34" s="22">
        <f t="shared" si="0"/>
        <v>7050225</v>
      </c>
      <c r="J34" s="23" t="s">
        <v>38</v>
      </c>
      <c r="K34" s="23" t="s">
        <v>38</v>
      </c>
      <c r="L34" s="40" t="s">
        <v>510</v>
      </c>
    </row>
    <row r="35" spans="2:12" ht="45">
      <c r="B35" s="20">
        <v>80111601</v>
      </c>
      <c r="C35" s="25" t="s">
        <v>51</v>
      </c>
      <c r="D35" s="19">
        <v>43313</v>
      </c>
      <c r="E35" s="20">
        <v>150</v>
      </c>
      <c r="F35" s="21" t="s">
        <v>36</v>
      </c>
      <c r="G35" s="20" t="s">
        <v>37</v>
      </c>
      <c r="H35" s="26">
        <f>1754000*6</f>
        <v>10524000</v>
      </c>
      <c r="I35" s="22">
        <f t="shared" si="0"/>
        <v>10524000</v>
      </c>
      <c r="J35" s="23" t="s">
        <v>38</v>
      </c>
      <c r="K35" s="23" t="s">
        <v>38</v>
      </c>
      <c r="L35" s="40" t="s">
        <v>510</v>
      </c>
    </row>
    <row r="36" spans="2:12" ht="45">
      <c r="B36" s="17">
        <v>80111601</v>
      </c>
      <c r="C36" s="25" t="s">
        <v>52</v>
      </c>
      <c r="D36" s="19">
        <v>43313</v>
      </c>
      <c r="E36" s="20">
        <v>150</v>
      </c>
      <c r="F36" s="21" t="s">
        <v>36</v>
      </c>
      <c r="G36" s="20" t="s">
        <v>37</v>
      </c>
      <c r="H36" s="26">
        <f>4231200*5</f>
        <v>21156000</v>
      </c>
      <c r="I36" s="22">
        <f t="shared" si="0"/>
        <v>21156000</v>
      </c>
      <c r="J36" s="23" t="s">
        <v>38</v>
      </c>
      <c r="K36" s="23" t="s">
        <v>38</v>
      </c>
      <c r="L36" s="40" t="s">
        <v>510</v>
      </c>
    </row>
    <row r="37" spans="2:12" ht="45">
      <c r="B37" s="17">
        <v>80111601</v>
      </c>
      <c r="C37" s="25" t="s">
        <v>53</v>
      </c>
      <c r="D37" s="19">
        <v>43313</v>
      </c>
      <c r="E37" s="20">
        <v>150</v>
      </c>
      <c r="F37" s="21" t="s">
        <v>36</v>
      </c>
      <c r="G37" s="20" t="s">
        <v>37</v>
      </c>
      <c r="H37" s="26">
        <f>2167200*5</f>
        <v>10836000</v>
      </c>
      <c r="I37" s="22">
        <f t="shared" si="0"/>
        <v>10836000</v>
      </c>
      <c r="J37" s="23" t="s">
        <v>38</v>
      </c>
      <c r="K37" s="23" t="s">
        <v>38</v>
      </c>
      <c r="L37" s="40" t="s">
        <v>510</v>
      </c>
    </row>
    <row r="38" spans="2:12" ht="45">
      <c r="B38" s="17">
        <v>80111601</v>
      </c>
      <c r="C38" s="25" t="s">
        <v>54</v>
      </c>
      <c r="D38" s="27">
        <v>43365</v>
      </c>
      <c r="E38" s="20">
        <v>45</v>
      </c>
      <c r="F38" s="28" t="s">
        <v>55</v>
      </c>
      <c r="G38" s="20" t="s">
        <v>37</v>
      </c>
      <c r="H38" s="26">
        <v>60000000</v>
      </c>
      <c r="I38" s="22">
        <f t="shared" si="0"/>
        <v>60000000</v>
      </c>
      <c r="J38" s="23" t="s">
        <v>38</v>
      </c>
      <c r="K38" s="23" t="s">
        <v>38</v>
      </c>
      <c r="L38" s="40" t="s">
        <v>511</v>
      </c>
    </row>
    <row r="39" spans="2:12" ht="45">
      <c r="B39" s="17">
        <v>80111601</v>
      </c>
      <c r="C39" s="25" t="s">
        <v>56</v>
      </c>
      <c r="D39" s="19">
        <v>43313</v>
      </c>
      <c r="E39" s="20">
        <v>150</v>
      </c>
      <c r="F39" s="21" t="s">
        <v>36</v>
      </c>
      <c r="G39" s="20" t="s">
        <v>37</v>
      </c>
      <c r="H39" s="26">
        <f>4231200*5</f>
        <v>21156000</v>
      </c>
      <c r="I39" s="22">
        <f t="shared" si="0"/>
        <v>21156000</v>
      </c>
      <c r="J39" s="23" t="s">
        <v>38</v>
      </c>
      <c r="K39" s="23" t="s">
        <v>38</v>
      </c>
      <c r="L39" s="40" t="s">
        <v>510</v>
      </c>
    </row>
    <row r="40" spans="2:12" ht="45">
      <c r="B40" s="29">
        <v>80111601</v>
      </c>
      <c r="C40" s="30" t="s">
        <v>57</v>
      </c>
      <c r="D40" s="19">
        <v>43313</v>
      </c>
      <c r="E40" s="31">
        <v>150</v>
      </c>
      <c r="F40" s="32" t="s">
        <v>36</v>
      </c>
      <c r="G40" s="20" t="s">
        <v>37</v>
      </c>
      <c r="H40" s="26">
        <f>1410045*5</f>
        <v>7050225</v>
      </c>
      <c r="I40" s="33">
        <f t="shared" si="0"/>
        <v>7050225</v>
      </c>
      <c r="J40" s="23" t="s">
        <v>38</v>
      </c>
      <c r="K40" s="23" t="s">
        <v>38</v>
      </c>
      <c r="L40" s="40" t="s">
        <v>510</v>
      </c>
    </row>
    <row r="41" spans="2:12" ht="45">
      <c r="B41" s="20">
        <v>80000000</v>
      </c>
      <c r="C41" s="25" t="s">
        <v>58</v>
      </c>
      <c r="D41" s="19">
        <v>43313</v>
      </c>
      <c r="E41" s="20">
        <v>150</v>
      </c>
      <c r="F41" s="21" t="s">
        <v>36</v>
      </c>
      <c r="G41" s="20" t="s">
        <v>37</v>
      </c>
      <c r="H41" s="26">
        <f>4231200*5</f>
        <v>21156000</v>
      </c>
      <c r="I41" s="22">
        <f t="shared" si="0"/>
        <v>21156000</v>
      </c>
      <c r="J41" s="23" t="s">
        <v>38</v>
      </c>
      <c r="K41" s="23" t="s">
        <v>38</v>
      </c>
      <c r="L41" s="40" t="s">
        <v>510</v>
      </c>
    </row>
    <row r="42" spans="2:12" ht="22.5">
      <c r="B42" s="23">
        <v>10122100</v>
      </c>
      <c r="C42" s="25" t="s">
        <v>59</v>
      </c>
      <c r="D42" s="34">
        <v>43116</v>
      </c>
      <c r="E42" s="20">
        <v>240</v>
      </c>
      <c r="F42" s="28" t="s">
        <v>55</v>
      </c>
      <c r="G42" s="20" t="s">
        <v>37</v>
      </c>
      <c r="H42" s="35">
        <v>245400000</v>
      </c>
      <c r="I42" s="36">
        <f>+H42</f>
        <v>245400000</v>
      </c>
      <c r="J42" s="23" t="s">
        <v>38</v>
      </c>
      <c r="K42" s="23" t="s">
        <v>38</v>
      </c>
      <c r="L42" s="42" t="s">
        <v>60</v>
      </c>
    </row>
    <row r="43" spans="2:12" ht="22.5">
      <c r="B43" s="37">
        <v>51101500</v>
      </c>
      <c r="C43" s="25" t="s">
        <v>61</v>
      </c>
      <c r="D43" s="34">
        <v>43150</v>
      </c>
      <c r="E43" s="20">
        <v>30</v>
      </c>
      <c r="F43" s="28" t="s">
        <v>55</v>
      </c>
      <c r="G43" s="20" t="s">
        <v>37</v>
      </c>
      <c r="H43" s="35">
        <f>35000000+2300000</f>
        <v>37300000</v>
      </c>
      <c r="I43" s="36">
        <f>+H43</f>
        <v>37300000</v>
      </c>
      <c r="J43" s="23" t="s">
        <v>38</v>
      </c>
      <c r="K43" s="23" t="s">
        <v>38</v>
      </c>
      <c r="L43" s="42" t="s">
        <v>60</v>
      </c>
    </row>
    <row r="44" spans="2:12" ht="22.5">
      <c r="B44" s="20">
        <v>80111601</v>
      </c>
      <c r="C44" s="25" t="s">
        <v>62</v>
      </c>
      <c r="D44" s="34">
        <v>43102</v>
      </c>
      <c r="E44" s="20">
        <v>330</v>
      </c>
      <c r="F44" s="21" t="s">
        <v>36</v>
      </c>
      <c r="G44" s="20" t="s">
        <v>37</v>
      </c>
      <c r="H44" s="35">
        <v>20260000</v>
      </c>
      <c r="I44" s="36">
        <f>+H44</f>
        <v>20260000</v>
      </c>
      <c r="J44" s="23" t="s">
        <v>38</v>
      </c>
      <c r="K44" s="23" t="s">
        <v>38</v>
      </c>
      <c r="L44" s="42" t="s">
        <v>60</v>
      </c>
    </row>
    <row r="45" spans="2:12" ht="22.5">
      <c r="B45" s="20">
        <v>80111601</v>
      </c>
      <c r="C45" s="25" t="s">
        <v>63</v>
      </c>
      <c r="D45" s="34">
        <v>43122</v>
      </c>
      <c r="E45" s="20">
        <v>160</v>
      </c>
      <c r="F45" s="21" t="s">
        <v>36</v>
      </c>
      <c r="G45" s="20" t="s">
        <v>37</v>
      </c>
      <c r="H45" s="35">
        <v>7040000</v>
      </c>
      <c r="I45" s="36">
        <f>+H45</f>
        <v>7040000</v>
      </c>
      <c r="J45" s="23" t="s">
        <v>38</v>
      </c>
      <c r="K45" s="23" t="s">
        <v>38</v>
      </c>
      <c r="L45" s="42" t="s">
        <v>60</v>
      </c>
    </row>
    <row r="46" spans="2:12" ht="22.5">
      <c r="B46" s="37">
        <v>73152101</v>
      </c>
      <c r="C46" s="25" t="s">
        <v>64</v>
      </c>
      <c r="D46" s="34">
        <v>43150</v>
      </c>
      <c r="E46" s="20">
        <v>30</v>
      </c>
      <c r="F46" s="28" t="s">
        <v>55</v>
      </c>
      <c r="G46" s="20" t="s">
        <v>37</v>
      </c>
      <c r="H46" s="35">
        <v>6000000</v>
      </c>
      <c r="I46" s="36">
        <f>+H46</f>
        <v>6000000</v>
      </c>
      <c r="J46" s="23" t="s">
        <v>38</v>
      </c>
      <c r="K46" s="23" t="s">
        <v>38</v>
      </c>
      <c r="L46" s="42" t="s">
        <v>60</v>
      </c>
    </row>
    <row r="47" spans="2:12" ht="33.75">
      <c r="B47" s="20">
        <v>86121700</v>
      </c>
      <c r="C47" s="25" t="s">
        <v>65</v>
      </c>
      <c r="D47" s="34">
        <v>43132</v>
      </c>
      <c r="E47" s="20">
        <v>120</v>
      </c>
      <c r="F47" s="21" t="s">
        <v>36</v>
      </c>
      <c r="G47" s="20" t="s">
        <v>37</v>
      </c>
      <c r="H47" s="35">
        <v>3264000</v>
      </c>
      <c r="I47" s="38">
        <f>H47</f>
        <v>3264000</v>
      </c>
      <c r="J47" s="23" t="s">
        <v>38</v>
      </c>
      <c r="K47" s="23" t="s">
        <v>38</v>
      </c>
      <c r="L47" s="40" t="s">
        <v>66</v>
      </c>
    </row>
    <row r="48" spans="2:12" ht="45">
      <c r="B48" s="20">
        <v>86121700</v>
      </c>
      <c r="C48" s="25" t="s">
        <v>67</v>
      </c>
      <c r="D48" s="34">
        <v>43132</v>
      </c>
      <c r="E48" s="20">
        <v>120</v>
      </c>
      <c r="F48" s="21" t="s">
        <v>36</v>
      </c>
      <c r="G48" s="20" t="s">
        <v>37</v>
      </c>
      <c r="H48" s="35">
        <v>7120000</v>
      </c>
      <c r="I48" s="38">
        <f>H48</f>
        <v>7120000</v>
      </c>
      <c r="J48" s="23" t="s">
        <v>38</v>
      </c>
      <c r="K48" s="23" t="s">
        <v>38</v>
      </c>
      <c r="L48" s="40" t="s">
        <v>66</v>
      </c>
    </row>
    <row r="49" spans="2:12" ht="45">
      <c r="B49" s="20">
        <v>86121700</v>
      </c>
      <c r="C49" s="25" t="s">
        <v>68</v>
      </c>
      <c r="D49" s="34">
        <v>43132</v>
      </c>
      <c r="E49" s="20">
        <v>120</v>
      </c>
      <c r="F49" s="21" t="s">
        <v>36</v>
      </c>
      <c r="G49" s="20" t="s">
        <v>37</v>
      </c>
      <c r="H49" s="35">
        <v>6400000</v>
      </c>
      <c r="I49" s="38">
        <f aca="true" t="shared" si="1" ref="I49:I75">H49</f>
        <v>6400000</v>
      </c>
      <c r="J49" s="23" t="s">
        <v>38</v>
      </c>
      <c r="K49" s="23" t="s">
        <v>38</v>
      </c>
      <c r="L49" s="40" t="s">
        <v>66</v>
      </c>
    </row>
    <row r="50" spans="2:12" ht="33.75">
      <c r="B50" s="20">
        <v>86121700</v>
      </c>
      <c r="C50" s="25" t="s">
        <v>69</v>
      </c>
      <c r="D50" s="34">
        <v>43132</v>
      </c>
      <c r="E50" s="20">
        <v>120</v>
      </c>
      <c r="F50" s="21" t="s">
        <v>36</v>
      </c>
      <c r="G50" s="20" t="s">
        <v>37</v>
      </c>
      <c r="H50" s="35">
        <v>3040000</v>
      </c>
      <c r="I50" s="38">
        <f t="shared" si="1"/>
        <v>3040000</v>
      </c>
      <c r="J50" s="23" t="s">
        <v>38</v>
      </c>
      <c r="K50" s="23" t="s">
        <v>38</v>
      </c>
      <c r="L50" s="40" t="s">
        <v>66</v>
      </c>
    </row>
    <row r="51" spans="2:12" ht="45">
      <c r="B51" s="20">
        <v>86121700</v>
      </c>
      <c r="C51" s="25" t="s">
        <v>70</v>
      </c>
      <c r="D51" s="34">
        <v>43132</v>
      </c>
      <c r="E51" s="20">
        <v>120</v>
      </c>
      <c r="F51" s="21" t="s">
        <v>36</v>
      </c>
      <c r="G51" s="20" t="s">
        <v>37</v>
      </c>
      <c r="H51" s="35">
        <v>5840000</v>
      </c>
      <c r="I51" s="38">
        <f t="shared" si="1"/>
        <v>5840000</v>
      </c>
      <c r="J51" s="23" t="s">
        <v>38</v>
      </c>
      <c r="K51" s="23" t="s">
        <v>38</v>
      </c>
      <c r="L51" s="40" t="s">
        <v>66</v>
      </c>
    </row>
    <row r="52" spans="2:12" ht="45">
      <c r="B52" s="20">
        <v>86121700</v>
      </c>
      <c r="C52" s="25" t="s">
        <v>71</v>
      </c>
      <c r="D52" s="34">
        <v>43132</v>
      </c>
      <c r="E52" s="20">
        <v>120</v>
      </c>
      <c r="F52" s="21" t="s">
        <v>36</v>
      </c>
      <c r="G52" s="20" t="s">
        <v>37</v>
      </c>
      <c r="H52" s="35">
        <v>7040000</v>
      </c>
      <c r="I52" s="38">
        <f t="shared" si="1"/>
        <v>7040000</v>
      </c>
      <c r="J52" s="23" t="s">
        <v>38</v>
      </c>
      <c r="K52" s="23" t="s">
        <v>38</v>
      </c>
      <c r="L52" s="40" t="s">
        <v>66</v>
      </c>
    </row>
    <row r="53" spans="2:12" ht="45">
      <c r="B53" s="20">
        <v>86121700</v>
      </c>
      <c r="C53" s="25" t="s">
        <v>72</v>
      </c>
      <c r="D53" s="34">
        <v>43132</v>
      </c>
      <c r="E53" s="20">
        <v>120</v>
      </c>
      <c r="F53" s="21" t="s">
        <v>36</v>
      </c>
      <c r="G53" s="20" t="s">
        <v>37</v>
      </c>
      <c r="H53" s="35">
        <v>6560000</v>
      </c>
      <c r="I53" s="38">
        <f t="shared" si="1"/>
        <v>6560000</v>
      </c>
      <c r="J53" s="23" t="s">
        <v>38</v>
      </c>
      <c r="K53" s="23" t="s">
        <v>38</v>
      </c>
      <c r="L53" s="40" t="s">
        <v>66</v>
      </c>
    </row>
    <row r="54" spans="2:12" ht="33.75">
      <c r="B54" s="20">
        <v>86121700</v>
      </c>
      <c r="C54" s="18" t="s">
        <v>73</v>
      </c>
      <c r="D54" s="39">
        <v>43132</v>
      </c>
      <c r="E54" s="23">
        <v>120</v>
      </c>
      <c r="F54" s="21" t="s">
        <v>36</v>
      </c>
      <c r="G54" s="20" t="s">
        <v>37</v>
      </c>
      <c r="H54" s="38">
        <v>7520000</v>
      </c>
      <c r="I54" s="38">
        <f t="shared" si="1"/>
        <v>7520000</v>
      </c>
      <c r="J54" s="23" t="s">
        <v>38</v>
      </c>
      <c r="K54" s="23" t="s">
        <v>38</v>
      </c>
      <c r="L54" s="40" t="s">
        <v>66</v>
      </c>
    </row>
    <row r="55" spans="2:12" ht="33.75">
      <c r="B55" s="20">
        <v>86121700</v>
      </c>
      <c r="C55" s="18" t="s">
        <v>74</v>
      </c>
      <c r="D55" s="39">
        <v>43132</v>
      </c>
      <c r="E55" s="23">
        <v>120</v>
      </c>
      <c r="F55" s="21" t="s">
        <v>36</v>
      </c>
      <c r="G55" s="20" t="s">
        <v>37</v>
      </c>
      <c r="H55" s="38">
        <v>6320000</v>
      </c>
      <c r="I55" s="38">
        <f t="shared" si="1"/>
        <v>6320000</v>
      </c>
      <c r="J55" s="23" t="s">
        <v>38</v>
      </c>
      <c r="K55" s="23" t="s">
        <v>38</v>
      </c>
      <c r="L55" s="40" t="s">
        <v>66</v>
      </c>
    </row>
    <row r="56" spans="2:12" ht="45">
      <c r="B56" s="20">
        <v>86121700</v>
      </c>
      <c r="C56" s="18" t="s">
        <v>75</v>
      </c>
      <c r="D56" s="39">
        <v>43132</v>
      </c>
      <c r="E56" s="23">
        <v>120</v>
      </c>
      <c r="F56" s="21" t="s">
        <v>36</v>
      </c>
      <c r="G56" s="20" t="s">
        <v>37</v>
      </c>
      <c r="H56" s="38">
        <v>4240000</v>
      </c>
      <c r="I56" s="38">
        <f t="shared" si="1"/>
        <v>4240000</v>
      </c>
      <c r="J56" s="23" t="s">
        <v>38</v>
      </c>
      <c r="K56" s="23" t="s">
        <v>38</v>
      </c>
      <c r="L56" s="40" t="s">
        <v>66</v>
      </c>
    </row>
    <row r="57" spans="2:12" ht="33.75">
      <c r="B57" s="20">
        <v>86121700</v>
      </c>
      <c r="C57" s="18" t="s">
        <v>76</v>
      </c>
      <c r="D57" s="39">
        <v>43132</v>
      </c>
      <c r="E57" s="23">
        <v>120</v>
      </c>
      <c r="F57" s="21" t="s">
        <v>36</v>
      </c>
      <c r="G57" s="20" t="s">
        <v>37</v>
      </c>
      <c r="H57" s="38">
        <v>3040000</v>
      </c>
      <c r="I57" s="38">
        <f t="shared" si="1"/>
        <v>3040000</v>
      </c>
      <c r="J57" s="23" t="s">
        <v>38</v>
      </c>
      <c r="K57" s="23" t="s">
        <v>38</v>
      </c>
      <c r="L57" s="40" t="s">
        <v>66</v>
      </c>
    </row>
    <row r="58" spans="2:12" ht="33.75">
      <c r="B58" s="20">
        <v>86121700</v>
      </c>
      <c r="C58" s="18" t="s">
        <v>77</v>
      </c>
      <c r="D58" s="39">
        <v>43132</v>
      </c>
      <c r="E58" s="23">
        <v>120</v>
      </c>
      <c r="F58" s="21" t="s">
        <v>36</v>
      </c>
      <c r="G58" s="20" t="s">
        <v>37</v>
      </c>
      <c r="H58" s="38">
        <v>4640000</v>
      </c>
      <c r="I58" s="38">
        <f t="shared" si="1"/>
        <v>4640000</v>
      </c>
      <c r="J58" s="23" t="s">
        <v>38</v>
      </c>
      <c r="K58" s="23" t="s">
        <v>38</v>
      </c>
      <c r="L58" s="40" t="s">
        <v>66</v>
      </c>
    </row>
    <row r="59" spans="2:12" ht="45">
      <c r="B59" s="20">
        <v>86121700</v>
      </c>
      <c r="C59" s="18" t="s">
        <v>78</v>
      </c>
      <c r="D59" s="39">
        <v>43132</v>
      </c>
      <c r="E59" s="23">
        <v>120</v>
      </c>
      <c r="F59" s="21" t="s">
        <v>36</v>
      </c>
      <c r="G59" s="20" t="s">
        <v>37</v>
      </c>
      <c r="H59" s="38">
        <v>6240000</v>
      </c>
      <c r="I59" s="38">
        <f t="shared" si="1"/>
        <v>6240000</v>
      </c>
      <c r="J59" s="23" t="s">
        <v>38</v>
      </c>
      <c r="K59" s="23" t="s">
        <v>38</v>
      </c>
      <c r="L59" s="42" t="s">
        <v>79</v>
      </c>
    </row>
    <row r="60" spans="2:12" ht="45">
      <c r="B60" s="20">
        <v>86121700</v>
      </c>
      <c r="C60" s="18" t="s">
        <v>80</v>
      </c>
      <c r="D60" s="39">
        <v>43132</v>
      </c>
      <c r="E60" s="23">
        <v>120</v>
      </c>
      <c r="F60" s="21" t="s">
        <v>36</v>
      </c>
      <c r="G60" s="20" t="s">
        <v>37</v>
      </c>
      <c r="H60" s="38">
        <v>7600000</v>
      </c>
      <c r="I60" s="38">
        <f t="shared" si="1"/>
        <v>7600000</v>
      </c>
      <c r="J60" s="23" t="s">
        <v>38</v>
      </c>
      <c r="K60" s="23" t="s">
        <v>38</v>
      </c>
      <c r="L60" s="42" t="s">
        <v>79</v>
      </c>
    </row>
    <row r="61" spans="2:12" ht="33.75">
      <c r="B61" s="20">
        <v>86121700</v>
      </c>
      <c r="C61" s="18" t="s">
        <v>81</v>
      </c>
      <c r="D61" s="39">
        <v>43132</v>
      </c>
      <c r="E61" s="23">
        <v>120</v>
      </c>
      <c r="F61" s="21" t="s">
        <v>36</v>
      </c>
      <c r="G61" s="20" t="s">
        <v>37</v>
      </c>
      <c r="H61" s="38">
        <v>8960000</v>
      </c>
      <c r="I61" s="38">
        <f t="shared" si="1"/>
        <v>8960000</v>
      </c>
      <c r="J61" s="23" t="s">
        <v>38</v>
      </c>
      <c r="K61" s="23" t="s">
        <v>38</v>
      </c>
      <c r="L61" s="42" t="s">
        <v>79</v>
      </c>
    </row>
    <row r="62" spans="2:12" ht="33.75">
      <c r="B62" s="20">
        <v>86121700</v>
      </c>
      <c r="C62" s="18" t="s">
        <v>82</v>
      </c>
      <c r="D62" s="39">
        <v>43132</v>
      </c>
      <c r="E62" s="23">
        <v>120</v>
      </c>
      <c r="F62" s="21" t="s">
        <v>36</v>
      </c>
      <c r="G62" s="20" t="s">
        <v>37</v>
      </c>
      <c r="H62" s="38">
        <v>9920000</v>
      </c>
      <c r="I62" s="38">
        <f t="shared" si="1"/>
        <v>9920000</v>
      </c>
      <c r="J62" s="23" t="s">
        <v>38</v>
      </c>
      <c r="K62" s="23" t="s">
        <v>38</v>
      </c>
      <c r="L62" s="42" t="s">
        <v>79</v>
      </c>
    </row>
    <row r="63" spans="2:12" ht="33.75">
      <c r="B63" s="20">
        <v>86121700</v>
      </c>
      <c r="C63" s="18" t="s">
        <v>83</v>
      </c>
      <c r="D63" s="39">
        <v>43132</v>
      </c>
      <c r="E63" s="23">
        <v>120</v>
      </c>
      <c r="F63" s="21" t="s">
        <v>36</v>
      </c>
      <c r="G63" s="20" t="s">
        <v>37</v>
      </c>
      <c r="H63" s="38">
        <v>7120000</v>
      </c>
      <c r="I63" s="38">
        <f t="shared" si="1"/>
        <v>7120000</v>
      </c>
      <c r="J63" s="23" t="s">
        <v>38</v>
      </c>
      <c r="K63" s="23" t="s">
        <v>38</v>
      </c>
      <c r="L63" s="42" t="s">
        <v>79</v>
      </c>
    </row>
    <row r="64" spans="2:12" ht="33.75">
      <c r="B64" s="20">
        <v>86121700</v>
      </c>
      <c r="C64" s="18" t="s">
        <v>84</v>
      </c>
      <c r="D64" s="39">
        <v>43132</v>
      </c>
      <c r="E64" s="23">
        <v>120</v>
      </c>
      <c r="F64" s="21" t="s">
        <v>36</v>
      </c>
      <c r="G64" s="20" t="s">
        <v>37</v>
      </c>
      <c r="H64" s="38">
        <v>7120000</v>
      </c>
      <c r="I64" s="38">
        <f t="shared" si="1"/>
        <v>7120000</v>
      </c>
      <c r="J64" s="23" t="s">
        <v>38</v>
      </c>
      <c r="K64" s="23" t="s">
        <v>38</v>
      </c>
      <c r="L64" s="42" t="s">
        <v>79</v>
      </c>
    </row>
    <row r="65" spans="2:12" ht="33.75">
      <c r="B65" s="20">
        <v>86121700</v>
      </c>
      <c r="C65" s="18" t="s">
        <v>85</v>
      </c>
      <c r="D65" s="39">
        <v>43132</v>
      </c>
      <c r="E65" s="23">
        <v>120</v>
      </c>
      <c r="F65" s="21" t="s">
        <v>36</v>
      </c>
      <c r="G65" s="20" t="s">
        <v>37</v>
      </c>
      <c r="H65" s="38">
        <v>9440000</v>
      </c>
      <c r="I65" s="38">
        <f t="shared" si="1"/>
        <v>9440000</v>
      </c>
      <c r="J65" s="23" t="s">
        <v>38</v>
      </c>
      <c r="K65" s="23" t="s">
        <v>38</v>
      </c>
      <c r="L65" s="42" t="s">
        <v>79</v>
      </c>
    </row>
    <row r="66" spans="2:12" ht="45">
      <c r="B66" s="20">
        <v>86121700</v>
      </c>
      <c r="C66" s="18" t="s">
        <v>86</v>
      </c>
      <c r="D66" s="39">
        <v>43132</v>
      </c>
      <c r="E66" s="23">
        <v>120</v>
      </c>
      <c r="F66" s="21" t="s">
        <v>36</v>
      </c>
      <c r="G66" s="20" t="s">
        <v>37</v>
      </c>
      <c r="H66" s="38">
        <v>3200000</v>
      </c>
      <c r="I66" s="38">
        <f t="shared" si="1"/>
        <v>3200000</v>
      </c>
      <c r="J66" s="23" t="s">
        <v>38</v>
      </c>
      <c r="K66" s="23" t="s">
        <v>38</v>
      </c>
      <c r="L66" s="42" t="s">
        <v>79</v>
      </c>
    </row>
    <row r="67" spans="2:12" ht="56.25">
      <c r="B67" s="20">
        <v>86121700</v>
      </c>
      <c r="C67" s="18" t="s">
        <v>87</v>
      </c>
      <c r="D67" s="39">
        <v>43132</v>
      </c>
      <c r="E67" s="23">
        <v>120</v>
      </c>
      <c r="F67" s="21" t="s">
        <v>36</v>
      </c>
      <c r="G67" s="20" t="s">
        <v>37</v>
      </c>
      <c r="H67" s="38">
        <v>3040000</v>
      </c>
      <c r="I67" s="38">
        <f t="shared" si="1"/>
        <v>3040000</v>
      </c>
      <c r="J67" s="23" t="s">
        <v>38</v>
      </c>
      <c r="K67" s="23" t="s">
        <v>38</v>
      </c>
      <c r="L67" s="42" t="s">
        <v>79</v>
      </c>
    </row>
    <row r="68" spans="2:12" ht="45">
      <c r="B68" s="20">
        <v>86121700</v>
      </c>
      <c r="C68" s="18" t="s">
        <v>88</v>
      </c>
      <c r="D68" s="39">
        <v>43132</v>
      </c>
      <c r="E68" s="23">
        <v>120</v>
      </c>
      <c r="F68" s="21" t="s">
        <v>36</v>
      </c>
      <c r="G68" s="20" t="s">
        <v>37</v>
      </c>
      <c r="H68" s="38">
        <v>6560000</v>
      </c>
      <c r="I68" s="38">
        <f t="shared" si="1"/>
        <v>6560000</v>
      </c>
      <c r="J68" s="23" t="s">
        <v>38</v>
      </c>
      <c r="K68" s="23" t="s">
        <v>38</v>
      </c>
      <c r="L68" s="42" t="s">
        <v>79</v>
      </c>
    </row>
    <row r="69" spans="2:12" ht="33.75">
      <c r="B69" s="20">
        <v>86121700</v>
      </c>
      <c r="C69" s="18" t="s">
        <v>89</v>
      </c>
      <c r="D69" s="39">
        <v>43132</v>
      </c>
      <c r="E69" s="23">
        <v>120</v>
      </c>
      <c r="F69" s="21" t="s">
        <v>36</v>
      </c>
      <c r="G69" s="20" t="s">
        <v>37</v>
      </c>
      <c r="H69" s="38">
        <v>4480000</v>
      </c>
      <c r="I69" s="38">
        <f t="shared" si="1"/>
        <v>4480000</v>
      </c>
      <c r="J69" s="23" t="s">
        <v>38</v>
      </c>
      <c r="K69" s="23" t="s">
        <v>38</v>
      </c>
      <c r="L69" s="42" t="s">
        <v>79</v>
      </c>
    </row>
    <row r="70" spans="2:12" ht="56.25">
      <c r="B70" s="20">
        <v>86121700</v>
      </c>
      <c r="C70" s="18" t="s">
        <v>90</v>
      </c>
      <c r="D70" s="39">
        <v>43132</v>
      </c>
      <c r="E70" s="23">
        <v>120</v>
      </c>
      <c r="F70" s="21" t="s">
        <v>36</v>
      </c>
      <c r="G70" s="20" t="s">
        <v>37</v>
      </c>
      <c r="H70" s="38">
        <v>6240000</v>
      </c>
      <c r="I70" s="38">
        <f t="shared" si="1"/>
        <v>6240000</v>
      </c>
      <c r="J70" s="23" t="s">
        <v>38</v>
      </c>
      <c r="K70" s="23" t="s">
        <v>38</v>
      </c>
      <c r="L70" s="42" t="s">
        <v>79</v>
      </c>
    </row>
    <row r="71" spans="2:12" ht="33.75">
      <c r="B71" s="20">
        <v>86121700</v>
      </c>
      <c r="C71" s="18" t="s">
        <v>91</v>
      </c>
      <c r="D71" s="39">
        <v>43132</v>
      </c>
      <c r="E71" s="23">
        <v>120</v>
      </c>
      <c r="F71" s="21" t="s">
        <v>36</v>
      </c>
      <c r="G71" s="20" t="s">
        <v>37</v>
      </c>
      <c r="H71" s="38">
        <v>5760000</v>
      </c>
      <c r="I71" s="38">
        <f t="shared" si="1"/>
        <v>5760000</v>
      </c>
      <c r="J71" s="23" t="s">
        <v>38</v>
      </c>
      <c r="K71" s="23" t="s">
        <v>38</v>
      </c>
      <c r="L71" s="42" t="s">
        <v>79</v>
      </c>
    </row>
    <row r="72" spans="2:12" ht="33.75">
      <c r="B72" s="20">
        <v>86121700</v>
      </c>
      <c r="C72" s="18" t="s">
        <v>92</v>
      </c>
      <c r="D72" s="39">
        <v>43132</v>
      </c>
      <c r="E72" s="23">
        <v>120</v>
      </c>
      <c r="F72" s="21" t="s">
        <v>36</v>
      </c>
      <c r="G72" s="20" t="s">
        <v>37</v>
      </c>
      <c r="H72" s="38">
        <v>4400040</v>
      </c>
      <c r="I72" s="38">
        <f t="shared" si="1"/>
        <v>4400040</v>
      </c>
      <c r="J72" s="23" t="s">
        <v>38</v>
      </c>
      <c r="K72" s="23" t="s">
        <v>38</v>
      </c>
      <c r="L72" s="42" t="s">
        <v>79</v>
      </c>
    </row>
    <row r="73" spans="2:12" ht="22.5">
      <c r="B73" s="20">
        <v>55101500</v>
      </c>
      <c r="C73" s="18" t="s">
        <v>93</v>
      </c>
      <c r="D73" s="39">
        <v>43132</v>
      </c>
      <c r="E73" s="28">
        <v>240</v>
      </c>
      <c r="F73" s="28" t="s">
        <v>55</v>
      </c>
      <c r="G73" s="20" t="s">
        <v>37</v>
      </c>
      <c r="H73" s="38">
        <v>15000000</v>
      </c>
      <c r="I73" s="38">
        <f t="shared" si="1"/>
        <v>15000000</v>
      </c>
      <c r="J73" s="23" t="s">
        <v>38</v>
      </c>
      <c r="K73" s="23" t="s">
        <v>38</v>
      </c>
      <c r="L73" s="40" t="s">
        <v>66</v>
      </c>
    </row>
    <row r="74" spans="2:12" ht="22.5">
      <c r="B74" s="20">
        <v>86121700</v>
      </c>
      <c r="C74" s="18" t="s">
        <v>94</v>
      </c>
      <c r="D74" s="39">
        <v>43132</v>
      </c>
      <c r="E74" s="28">
        <v>240</v>
      </c>
      <c r="F74" s="21" t="s">
        <v>36</v>
      </c>
      <c r="G74" s="20" t="s">
        <v>37</v>
      </c>
      <c r="H74" s="38">
        <v>20000000</v>
      </c>
      <c r="I74" s="38">
        <f t="shared" si="1"/>
        <v>20000000</v>
      </c>
      <c r="J74" s="23" t="s">
        <v>38</v>
      </c>
      <c r="K74" s="23" t="s">
        <v>38</v>
      </c>
      <c r="L74" s="40" t="s">
        <v>66</v>
      </c>
    </row>
    <row r="75" spans="2:12" ht="22.5">
      <c r="B75" s="37">
        <v>73152101</v>
      </c>
      <c r="C75" s="18" t="s">
        <v>95</v>
      </c>
      <c r="D75" s="39">
        <v>43132</v>
      </c>
      <c r="E75" s="28">
        <v>90</v>
      </c>
      <c r="F75" s="28" t="s">
        <v>55</v>
      </c>
      <c r="G75" s="20" t="s">
        <v>37</v>
      </c>
      <c r="H75" s="38">
        <v>17645960</v>
      </c>
      <c r="I75" s="38">
        <f t="shared" si="1"/>
        <v>17645960</v>
      </c>
      <c r="J75" s="23" t="s">
        <v>38</v>
      </c>
      <c r="K75" s="23" t="s">
        <v>38</v>
      </c>
      <c r="L75" s="40" t="s">
        <v>66</v>
      </c>
    </row>
    <row r="76" spans="2:12" ht="22.5">
      <c r="B76" s="23">
        <v>80111600</v>
      </c>
      <c r="C76" s="40" t="s">
        <v>96</v>
      </c>
      <c r="D76" s="39">
        <v>43102</v>
      </c>
      <c r="E76" s="23">
        <v>150</v>
      </c>
      <c r="F76" s="28" t="s">
        <v>36</v>
      </c>
      <c r="G76" s="20" t="s">
        <v>37</v>
      </c>
      <c r="H76" s="41">
        <v>14900000</v>
      </c>
      <c r="I76" s="41">
        <v>14900000</v>
      </c>
      <c r="J76" s="23" t="s">
        <v>38</v>
      </c>
      <c r="K76" s="23" t="s">
        <v>38</v>
      </c>
      <c r="L76" s="42" t="s">
        <v>97</v>
      </c>
    </row>
    <row r="77" spans="2:12" ht="22.5">
      <c r="B77" s="23">
        <v>80111600</v>
      </c>
      <c r="C77" s="40" t="s">
        <v>98</v>
      </c>
      <c r="D77" s="39">
        <v>43102</v>
      </c>
      <c r="E77" s="23">
        <v>150</v>
      </c>
      <c r="F77" s="28" t="s">
        <v>36</v>
      </c>
      <c r="G77" s="20" t="s">
        <v>37</v>
      </c>
      <c r="H77" s="41">
        <v>14900000</v>
      </c>
      <c r="I77" s="41">
        <v>14900000</v>
      </c>
      <c r="J77" s="23" t="s">
        <v>38</v>
      </c>
      <c r="K77" s="23" t="s">
        <v>38</v>
      </c>
      <c r="L77" s="42" t="s">
        <v>97</v>
      </c>
    </row>
    <row r="78" spans="2:12" ht="22.5">
      <c r="B78" s="23">
        <v>80111600</v>
      </c>
      <c r="C78" s="40" t="s">
        <v>99</v>
      </c>
      <c r="D78" s="39">
        <v>43102</v>
      </c>
      <c r="E78" s="23">
        <v>150</v>
      </c>
      <c r="F78" s="28" t="s">
        <v>36</v>
      </c>
      <c r="G78" s="20" t="s">
        <v>37</v>
      </c>
      <c r="H78" s="41">
        <v>14900000</v>
      </c>
      <c r="I78" s="41">
        <v>14900000</v>
      </c>
      <c r="J78" s="23" t="s">
        <v>38</v>
      </c>
      <c r="K78" s="23" t="s">
        <v>38</v>
      </c>
      <c r="L78" s="42" t="s">
        <v>97</v>
      </c>
    </row>
    <row r="79" spans="2:12" ht="22.5">
      <c r="B79" s="37">
        <v>43230000</v>
      </c>
      <c r="C79" s="40" t="s">
        <v>100</v>
      </c>
      <c r="D79" s="39">
        <v>43102</v>
      </c>
      <c r="E79" s="20">
        <v>180</v>
      </c>
      <c r="F79" s="28" t="s">
        <v>55</v>
      </c>
      <c r="G79" s="20" t="s">
        <v>101</v>
      </c>
      <c r="H79" s="41">
        <v>74000162</v>
      </c>
      <c r="I79" s="41">
        <v>74000162</v>
      </c>
      <c r="J79" s="23" t="s">
        <v>38</v>
      </c>
      <c r="K79" s="23" t="s">
        <v>38</v>
      </c>
      <c r="L79" s="42" t="s">
        <v>97</v>
      </c>
    </row>
    <row r="80" spans="2:12" ht="22.5">
      <c r="B80" s="37">
        <v>41100000</v>
      </c>
      <c r="C80" s="42" t="s">
        <v>102</v>
      </c>
      <c r="D80" s="39">
        <v>43102</v>
      </c>
      <c r="E80" s="20">
        <v>180</v>
      </c>
      <c r="F80" s="28" t="s">
        <v>55</v>
      </c>
      <c r="G80" s="20" t="s">
        <v>101</v>
      </c>
      <c r="H80" s="41">
        <v>96996621</v>
      </c>
      <c r="I80" s="41">
        <v>96996621</v>
      </c>
      <c r="J80" s="23" t="s">
        <v>38</v>
      </c>
      <c r="K80" s="23" t="s">
        <v>38</v>
      </c>
      <c r="L80" s="42" t="s">
        <v>97</v>
      </c>
    </row>
    <row r="81" spans="2:12" ht="22.5">
      <c r="B81" s="43">
        <v>80111600</v>
      </c>
      <c r="C81" s="42" t="s">
        <v>103</v>
      </c>
      <c r="D81" s="34">
        <v>43126</v>
      </c>
      <c r="E81" s="20">
        <v>270</v>
      </c>
      <c r="F81" s="21" t="s">
        <v>104</v>
      </c>
      <c r="G81" s="20" t="s">
        <v>101</v>
      </c>
      <c r="H81" s="44">
        <f>3199200/30*270</f>
        <v>28792800</v>
      </c>
      <c r="I81" s="44">
        <f>+H81</f>
        <v>28792800</v>
      </c>
      <c r="J81" s="23" t="s">
        <v>38</v>
      </c>
      <c r="K81" s="23" t="s">
        <v>38</v>
      </c>
      <c r="L81" s="42" t="s">
        <v>97</v>
      </c>
    </row>
    <row r="82" spans="2:12" ht="45">
      <c r="B82" s="37">
        <v>80111600</v>
      </c>
      <c r="C82" s="45" t="s">
        <v>105</v>
      </c>
      <c r="D82" s="46">
        <v>43126</v>
      </c>
      <c r="E82" s="37">
        <v>242</v>
      </c>
      <c r="F82" s="37" t="s">
        <v>104</v>
      </c>
      <c r="G82" s="37" t="s">
        <v>101</v>
      </c>
      <c r="H82" s="47">
        <v>30000000</v>
      </c>
      <c r="I82" s="47">
        <v>30000000</v>
      </c>
      <c r="J82" s="23" t="s">
        <v>38</v>
      </c>
      <c r="K82" s="23" t="s">
        <v>38</v>
      </c>
      <c r="L82" s="45" t="s">
        <v>106</v>
      </c>
    </row>
    <row r="83" spans="2:12" ht="22.5">
      <c r="B83" s="23">
        <v>80111600</v>
      </c>
      <c r="C83" s="40" t="s">
        <v>107</v>
      </c>
      <c r="D83" s="39">
        <v>43102</v>
      </c>
      <c r="E83" s="23">
        <v>360</v>
      </c>
      <c r="F83" s="23" t="s">
        <v>104</v>
      </c>
      <c r="G83" s="20" t="s">
        <v>101</v>
      </c>
      <c r="H83" s="41">
        <f>4231200/30*360</f>
        <v>50774400</v>
      </c>
      <c r="I83" s="41">
        <f>+H83</f>
        <v>50774400</v>
      </c>
      <c r="J83" s="23" t="s">
        <v>38</v>
      </c>
      <c r="K83" s="23" t="s">
        <v>38</v>
      </c>
      <c r="L83" s="42" t="s">
        <v>108</v>
      </c>
    </row>
    <row r="84" spans="2:12" ht="33.75">
      <c r="B84" s="23">
        <v>14111815</v>
      </c>
      <c r="C84" s="40" t="s">
        <v>109</v>
      </c>
      <c r="D84" s="39">
        <v>43102</v>
      </c>
      <c r="E84" s="23">
        <v>330</v>
      </c>
      <c r="F84" s="28" t="s">
        <v>55</v>
      </c>
      <c r="G84" s="20" t="s">
        <v>101</v>
      </c>
      <c r="H84" s="41">
        <v>40000000</v>
      </c>
      <c r="I84" s="41">
        <v>40000000</v>
      </c>
      <c r="J84" s="23" t="s">
        <v>38</v>
      </c>
      <c r="K84" s="23" t="s">
        <v>38</v>
      </c>
      <c r="L84" s="42" t="s">
        <v>108</v>
      </c>
    </row>
    <row r="85" spans="2:12" ht="33.75">
      <c r="B85" s="37">
        <v>41115250</v>
      </c>
      <c r="C85" s="40" t="s">
        <v>110</v>
      </c>
      <c r="D85" s="39">
        <v>43137</v>
      </c>
      <c r="E85" s="23">
        <v>15</v>
      </c>
      <c r="F85" s="28" t="s">
        <v>55</v>
      </c>
      <c r="G85" s="20" t="s">
        <v>101</v>
      </c>
      <c r="H85" s="41">
        <v>10000000</v>
      </c>
      <c r="I85" s="41">
        <v>10000000</v>
      </c>
      <c r="J85" s="23" t="s">
        <v>38</v>
      </c>
      <c r="K85" s="23" t="s">
        <v>38</v>
      </c>
      <c r="L85" s="42" t="s">
        <v>108</v>
      </c>
    </row>
    <row r="86" spans="2:12" ht="22.5">
      <c r="B86" s="37">
        <v>81120000</v>
      </c>
      <c r="C86" s="45" t="s">
        <v>111</v>
      </c>
      <c r="D86" s="46">
        <v>43126</v>
      </c>
      <c r="E86" s="37">
        <v>300</v>
      </c>
      <c r="F86" s="37" t="s">
        <v>104</v>
      </c>
      <c r="G86" s="37" t="s">
        <v>101</v>
      </c>
      <c r="H86" s="48">
        <v>42312000</v>
      </c>
      <c r="I86" s="48">
        <v>42312000</v>
      </c>
      <c r="J86" s="23" t="s">
        <v>38</v>
      </c>
      <c r="K86" s="23" t="s">
        <v>38</v>
      </c>
      <c r="L86" s="45" t="s">
        <v>112</v>
      </c>
    </row>
    <row r="87" spans="2:12" ht="22.5">
      <c r="B87" s="37">
        <v>81120000</v>
      </c>
      <c r="C87" s="45" t="s">
        <v>113</v>
      </c>
      <c r="D87" s="46">
        <v>43126</v>
      </c>
      <c r="E87" s="37">
        <v>300</v>
      </c>
      <c r="F87" s="37" t="s">
        <v>104</v>
      </c>
      <c r="G87" s="37" t="s">
        <v>101</v>
      </c>
      <c r="H87" s="48">
        <v>42312000</v>
      </c>
      <c r="I87" s="48">
        <v>42312000</v>
      </c>
      <c r="J87" s="23" t="s">
        <v>38</v>
      </c>
      <c r="K87" s="23" t="s">
        <v>38</v>
      </c>
      <c r="L87" s="45" t="s">
        <v>112</v>
      </c>
    </row>
    <row r="88" spans="2:12" ht="67.5">
      <c r="B88" s="37">
        <v>81120000</v>
      </c>
      <c r="C88" s="45" t="s">
        <v>114</v>
      </c>
      <c r="D88" s="46">
        <v>43126</v>
      </c>
      <c r="E88" s="37">
        <v>300</v>
      </c>
      <c r="F88" s="37" t="s">
        <v>104</v>
      </c>
      <c r="G88" s="37" t="s">
        <v>101</v>
      </c>
      <c r="H88" s="48">
        <v>42312000</v>
      </c>
      <c r="I88" s="48">
        <v>42312000</v>
      </c>
      <c r="J88" s="23" t="s">
        <v>38</v>
      </c>
      <c r="K88" s="23" t="s">
        <v>38</v>
      </c>
      <c r="L88" s="45" t="s">
        <v>112</v>
      </c>
    </row>
    <row r="89" spans="2:12" ht="22.5">
      <c r="B89" s="37">
        <v>81120000</v>
      </c>
      <c r="C89" s="45" t="s">
        <v>512</v>
      </c>
      <c r="D89" s="46">
        <v>43311</v>
      </c>
      <c r="E89" s="37">
        <v>365</v>
      </c>
      <c r="F89" s="37" t="s">
        <v>104</v>
      </c>
      <c r="G89" s="37" t="s">
        <v>101</v>
      </c>
      <c r="H89" s="48">
        <v>2800000</v>
      </c>
      <c r="I89" s="48">
        <f>+H89</f>
        <v>2800000</v>
      </c>
      <c r="J89" s="23" t="s">
        <v>38</v>
      </c>
      <c r="K89" s="23" t="s">
        <v>38</v>
      </c>
      <c r="L89" s="45" t="s">
        <v>112</v>
      </c>
    </row>
    <row r="90" spans="2:12" ht="22.5">
      <c r="B90" s="37">
        <v>81120000</v>
      </c>
      <c r="C90" s="45" t="s">
        <v>513</v>
      </c>
      <c r="D90" s="46">
        <v>43311</v>
      </c>
      <c r="E90" s="37">
        <v>365</v>
      </c>
      <c r="F90" s="37" t="s">
        <v>104</v>
      </c>
      <c r="G90" s="37" t="s">
        <v>101</v>
      </c>
      <c r="H90" s="48">
        <v>1312500</v>
      </c>
      <c r="I90" s="48">
        <f aca="true" t="shared" si="2" ref="I90:I98">+H90</f>
        <v>1312500</v>
      </c>
      <c r="J90" s="23" t="s">
        <v>38</v>
      </c>
      <c r="K90" s="23" t="s">
        <v>38</v>
      </c>
      <c r="L90" s="45" t="s">
        <v>112</v>
      </c>
    </row>
    <row r="91" spans="2:12" ht="22.5">
      <c r="B91" s="37">
        <v>81120000</v>
      </c>
      <c r="C91" s="45" t="s">
        <v>514</v>
      </c>
      <c r="D91" s="46">
        <v>43311</v>
      </c>
      <c r="E91" s="37">
        <v>365</v>
      </c>
      <c r="F91" s="37" t="s">
        <v>104</v>
      </c>
      <c r="G91" s="37" t="s">
        <v>101</v>
      </c>
      <c r="H91" s="48">
        <v>11760000</v>
      </c>
      <c r="I91" s="48">
        <f t="shared" si="2"/>
        <v>11760000</v>
      </c>
      <c r="J91" s="23" t="s">
        <v>38</v>
      </c>
      <c r="K91" s="23" t="s">
        <v>38</v>
      </c>
      <c r="L91" s="45" t="s">
        <v>112</v>
      </c>
    </row>
    <row r="92" spans="2:12" ht="22.5">
      <c r="B92" s="37">
        <v>81120000</v>
      </c>
      <c r="C92" s="45" t="s">
        <v>514</v>
      </c>
      <c r="D92" s="46">
        <v>43311</v>
      </c>
      <c r="E92" s="37">
        <v>365</v>
      </c>
      <c r="F92" s="37" t="s">
        <v>104</v>
      </c>
      <c r="G92" s="37" t="s">
        <v>101</v>
      </c>
      <c r="H92" s="48">
        <v>20240000</v>
      </c>
      <c r="I92" s="48">
        <f t="shared" si="2"/>
        <v>20240000</v>
      </c>
      <c r="J92" s="23" t="s">
        <v>38</v>
      </c>
      <c r="K92" s="23" t="s">
        <v>38</v>
      </c>
      <c r="L92" s="45" t="s">
        <v>112</v>
      </c>
    </row>
    <row r="93" spans="2:12" ht="22.5">
      <c r="B93" s="37">
        <v>81120000</v>
      </c>
      <c r="C93" s="45" t="s">
        <v>515</v>
      </c>
      <c r="D93" s="46">
        <v>43311</v>
      </c>
      <c r="E93" s="37">
        <v>365</v>
      </c>
      <c r="F93" s="37" t="s">
        <v>104</v>
      </c>
      <c r="G93" s="37" t="s">
        <v>101</v>
      </c>
      <c r="H93" s="48">
        <v>3539025</v>
      </c>
      <c r="I93" s="48">
        <f t="shared" si="2"/>
        <v>3539025</v>
      </c>
      <c r="J93" s="23" t="s">
        <v>38</v>
      </c>
      <c r="K93" s="23" t="s">
        <v>38</v>
      </c>
      <c r="L93" s="45" t="s">
        <v>112</v>
      </c>
    </row>
    <row r="94" spans="2:12" ht="22.5">
      <c r="B94" s="37">
        <v>81120000</v>
      </c>
      <c r="C94" s="45" t="s">
        <v>516</v>
      </c>
      <c r="D94" s="46">
        <v>43311</v>
      </c>
      <c r="E94" s="37">
        <v>365</v>
      </c>
      <c r="F94" s="37" t="s">
        <v>104</v>
      </c>
      <c r="G94" s="37" t="s">
        <v>101</v>
      </c>
      <c r="H94" s="48">
        <v>6350000</v>
      </c>
      <c r="I94" s="48">
        <f t="shared" si="2"/>
        <v>6350000</v>
      </c>
      <c r="J94" s="23" t="s">
        <v>38</v>
      </c>
      <c r="K94" s="23" t="s">
        <v>38</v>
      </c>
      <c r="L94" s="45" t="s">
        <v>112</v>
      </c>
    </row>
    <row r="95" spans="2:12" ht="22.5">
      <c r="B95" s="37">
        <v>81120000</v>
      </c>
      <c r="C95" s="45" t="s">
        <v>517</v>
      </c>
      <c r="D95" s="46">
        <v>43311</v>
      </c>
      <c r="E95" s="37">
        <v>365</v>
      </c>
      <c r="F95" s="37" t="s">
        <v>104</v>
      </c>
      <c r="G95" s="37" t="s">
        <v>101</v>
      </c>
      <c r="H95" s="48">
        <v>20000000</v>
      </c>
      <c r="I95" s="48">
        <f t="shared" si="2"/>
        <v>20000000</v>
      </c>
      <c r="J95" s="23" t="s">
        <v>38</v>
      </c>
      <c r="K95" s="23" t="s">
        <v>38</v>
      </c>
      <c r="L95" s="45" t="s">
        <v>112</v>
      </c>
    </row>
    <row r="96" spans="2:12" ht="22.5">
      <c r="B96" s="37">
        <v>81120000</v>
      </c>
      <c r="C96" s="45" t="s">
        <v>518</v>
      </c>
      <c r="D96" s="46">
        <v>43311</v>
      </c>
      <c r="E96" s="37">
        <v>365</v>
      </c>
      <c r="F96" s="37" t="s">
        <v>104</v>
      </c>
      <c r="G96" s="37" t="s">
        <v>101</v>
      </c>
      <c r="H96" s="48">
        <v>13143000</v>
      </c>
      <c r="I96" s="48">
        <f t="shared" si="2"/>
        <v>13143000</v>
      </c>
      <c r="J96" s="23" t="s">
        <v>38</v>
      </c>
      <c r="K96" s="23" t="s">
        <v>38</v>
      </c>
      <c r="L96" s="45" t="s">
        <v>112</v>
      </c>
    </row>
    <row r="97" spans="2:12" ht="33.75">
      <c r="B97" s="37">
        <v>81120000</v>
      </c>
      <c r="C97" s="45" t="s">
        <v>519</v>
      </c>
      <c r="D97" s="46">
        <v>43311</v>
      </c>
      <c r="E97" s="37">
        <v>365</v>
      </c>
      <c r="F97" s="37" t="s">
        <v>104</v>
      </c>
      <c r="G97" s="37" t="s">
        <v>101</v>
      </c>
      <c r="H97" s="48">
        <v>54800000</v>
      </c>
      <c r="I97" s="48">
        <f t="shared" si="2"/>
        <v>54800000</v>
      </c>
      <c r="J97" s="23" t="s">
        <v>38</v>
      </c>
      <c r="K97" s="23" t="s">
        <v>38</v>
      </c>
      <c r="L97" s="45" t="s">
        <v>112</v>
      </c>
    </row>
    <row r="98" spans="2:12" ht="22.5">
      <c r="B98" s="37">
        <v>81120000</v>
      </c>
      <c r="C98" s="45" t="s">
        <v>520</v>
      </c>
      <c r="D98" s="46">
        <v>43311</v>
      </c>
      <c r="E98" s="37">
        <v>365</v>
      </c>
      <c r="F98" s="37" t="s">
        <v>104</v>
      </c>
      <c r="G98" s="37" t="s">
        <v>101</v>
      </c>
      <c r="H98" s="48">
        <v>54800000</v>
      </c>
      <c r="I98" s="48">
        <f t="shared" si="2"/>
        <v>54800000</v>
      </c>
      <c r="J98" s="23" t="s">
        <v>38</v>
      </c>
      <c r="K98" s="23" t="s">
        <v>38</v>
      </c>
      <c r="L98" s="45" t="s">
        <v>112</v>
      </c>
    </row>
    <row r="99" spans="2:12" ht="45">
      <c r="B99" s="37">
        <v>56120000</v>
      </c>
      <c r="C99" s="40" t="s">
        <v>115</v>
      </c>
      <c r="D99" s="39">
        <v>43160</v>
      </c>
      <c r="E99" s="23">
        <v>30</v>
      </c>
      <c r="F99" s="28" t="s">
        <v>55</v>
      </c>
      <c r="G99" s="20" t="s">
        <v>37</v>
      </c>
      <c r="H99" s="49">
        <v>20610000</v>
      </c>
      <c r="I99" s="49">
        <v>20610000</v>
      </c>
      <c r="J99" s="23" t="s">
        <v>38</v>
      </c>
      <c r="K99" s="23" t="s">
        <v>38</v>
      </c>
      <c r="L99" s="42" t="s">
        <v>112</v>
      </c>
    </row>
    <row r="100" spans="2:12" ht="22.5">
      <c r="B100" s="37">
        <v>56120000</v>
      </c>
      <c r="C100" s="40" t="s">
        <v>116</v>
      </c>
      <c r="D100" s="39">
        <v>43160</v>
      </c>
      <c r="E100" s="23">
        <v>30</v>
      </c>
      <c r="F100" s="28" t="s">
        <v>55</v>
      </c>
      <c r="G100" s="20" t="s">
        <v>37</v>
      </c>
      <c r="H100" s="49">
        <v>2000000</v>
      </c>
      <c r="I100" s="49">
        <v>2000000</v>
      </c>
      <c r="J100" s="23" t="s">
        <v>38</v>
      </c>
      <c r="K100" s="23" t="s">
        <v>38</v>
      </c>
      <c r="L100" s="42" t="s">
        <v>112</v>
      </c>
    </row>
    <row r="101" spans="2:12" ht="22.5">
      <c r="B101" s="37">
        <v>56120000</v>
      </c>
      <c r="C101" s="40" t="s">
        <v>117</v>
      </c>
      <c r="D101" s="39">
        <v>43160</v>
      </c>
      <c r="E101" s="23">
        <v>30</v>
      </c>
      <c r="F101" s="28" t="s">
        <v>55</v>
      </c>
      <c r="G101" s="20" t="s">
        <v>37</v>
      </c>
      <c r="H101" s="49">
        <v>2000000</v>
      </c>
      <c r="I101" s="49">
        <v>2000000</v>
      </c>
      <c r="J101" s="23" t="s">
        <v>38</v>
      </c>
      <c r="K101" s="23" t="s">
        <v>38</v>
      </c>
      <c r="L101" s="42" t="s">
        <v>112</v>
      </c>
    </row>
    <row r="102" spans="2:12" ht="22.5">
      <c r="B102" s="37">
        <v>56120000</v>
      </c>
      <c r="C102" s="40" t="s">
        <v>118</v>
      </c>
      <c r="D102" s="39">
        <v>43160</v>
      </c>
      <c r="E102" s="23">
        <v>30</v>
      </c>
      <c r="F102" s="28" t="s">
        <v>55</v>
      </c>
      <c r="G102" s="20" t="s">
        <v>37</v>
      </c>
      <c r="H102" s="49">
        <v>5000000</v>
      </c>
      <c r="I102" s="49">
        <v>5000000</v>
      </c>
      <c r="J102" s="23" t="s">
        <v>38</v>
      </c>
      <c r="K102" s="23" t="s">
        <v>38</v>
      </c>
      <c r="L102" s="42" t="s">
        <v>112</v>
      </c>
    </row>
    <row r="103" spans="2:12" ht="22.5">
      <c r="B103" s="50">
        <v>80000000</v>
      </c>
      <c r="C103" s="40" t="s">
        <v>119</v>
      </c>
      <c r="D103" s="39">
        <v>43221</v>
      </c>
      <c r="E103" s="20">
        <v>5</v>
      </c>
      <c r="F103" s="28" t="s">
        <v>55</v>
      </c>
      <c r="G103" s="20" t="s">
        <v>37</v>
      </c>
      <c r="H103" s="41">
        <v>7000000</v>
      </c>
      <c r="I103" s="41">
        <v>7000000</v>
      </c>
      <c r="J103" s="23" t="s">
        <v>38</v>
      </c>
      <c r="K103" s="23" t="s">
        <v>38</v>
      </c>
      <c r="L103" s="42" t="s">
        <v>112</v>
      </c>
    </row>
    <row r="104" spans="2:12" ht="22.5">
      <c r="B104" s="50">
        <v>82000000</v>
      </c>
      <c r="C104" s="40" t="s">
        <v>120</v>
      </c>
      <c r="D104" s="39">
        <v>43191</v>
      </c>
      <c r="E104" s="20">
        <v>5</v>
      </c>
      <c r="F104" s="28" t="s">
        <v>55</v>
      </c>
      <c r="G104" s="20" t="s">
        <v>37</v>
      </c>
      <c r="H104" s="41">
        <v>2000000</v>
      </c>
      <c r="I104" s="41">
        <v>2000000</v>
      </c>
      <c r="J104" s="23" t="s">
        <v>38</v>
      </c>
      <c r="K104" s="23" t="s">
        <v>38</v>
      </c>
      <c r="L104" s="42" t="s">
        <v>112</v>
      </c>
    </row>
    <row r="105" spans="2:12" ht="22.5">
      <c r="B105" s="37">
        <v>56101507</v>
      </c>
      <c r="C105" s="40" t="s">
        <v>121</v>
      </c>
      <c r="D105" s="39">
        <v>43191</v>
      </c>
      <c r="E105" s="23">
        <v>30</v>
      </c>
      <c r="F105" s="28" t="s">
        <v>55</v>
      </c>
      <c r="G105" s="20" t="s">
        <v>37</v>
      </c>
      <c r="H105" s="41">
        <v>4000000</v>
      </c>
      <c r="I105" s="41">
        <v>4000000</v>
      </c>
      <c r="J105" s="23" t="s">
        <v>38</v>
      </c>
      <c r="K105" s="23" t="s">
        <v>38</v>
      </c>
      <c r="L105" s="42" t="s">
        <v>112</v>
      </c>
    </row>
    <row r="106" spans="2:12" ht="33.75">
      <c r="B106" s="23">
        <v>86132000</v>
      </c>
      <c r="C106" s="40" t="s">
        <v>122</v>
      </c>
      <c r="D106" s="51">
        <v>43102</v>
      </c>
      <c r="E106" s="23">
        <v>360</v>
      </c>
      <c r="F106" s="28" t="s">
        <v>55</v>
      </c>
      <c r="G106" s="20" t="s">
        <v>101</v>
      </c>
      <c r="H106" s="41">
        <v>500000</v>
      </c>
      <c r="I106" s="41">
        <v>500000</v>
      </c>
      <c r="J106" s="23" t="s">
        <v>38</v>
      </c>
      <c r="K106" s="23" t="s">
        <v>38</v>
      </c>
      <c r="L106" s="42" t="s">
        <v>123</v>
      </c>
    </row>
    <row r="107" spans="2:12" ht="78.75">
      <c r="B107" s="52">
        <v>80100000</v>
      </c>
      <c r="C107" s="40" t="s">
        <v>124</v>
      </c>
      <c r="D107" s="39">
        <v>43115</v>
      </c>
      <c r="E107" s="23">
        <v>349</v>
      </c>
      <c r="F107" s="28" t="s">
        <v>36</v>
      </c>
      <c r="G107" s="20" t="s">
        <v>37</v>
      </c>
      <c r="H107" s="41">
        <f>1754000*11</f>
        <v>19294000</v>
      </c>
      <c r="I107" s="41">
        <f>1754000*11</f>
        <v>19294000</v>
      </c>
      <c r="J107" s="23" t="s">
        <v>38</v>
      </c>
      <c r="K107" s="23" t="s">
        <v>38</v>
      </c>
      <c r="L107" s="40" t="s">
        <v>125</v>
      </c>
    </row>
    <row r="108" spans="2:12" ht="67.5">
      <c r="B108" s="52">
        <v>80100000</v>
      </c>
      <c r="C108" s="40" t="s">
        <v>126</v>
      </c>
      <c r="D108" s="39">
        <v>43115</v>
      </c>
      <c r="E108" s="23">
        <v>349</v>
      </c>
      <c r="F108" s="28" t="s">
        <v>36</v>
      </c>
      <c r="G108" s="20" t="s">
        <v>37</v>
      </c>
      <c r="H108" s="41">
        <f aca="true" t="shared" si="3" ref="H108:I110">4231200*11</f>
        <v>46543200</v>
      </c>
      <c r="I108" s="41">
        <f t="shared" si="3"/>
        <v>46543200</v>
      </c>
      <c r="J108" s="23" t="s">
        <v>38</v>
      </c>
      <c r="K108" s="23" t="s">
        <v>38</v>
      </c>
      <c r="L108" s="40" t="s">
        <v>125</v>
      </c>
    </row>
    <row r="109" spans="2:12" ht="67.5">
      <c r="B109" s="52">
        <v>80100000</v>
      </c>
      <c r="C109" s="40" t="s">
        <v>127</v>
      </c>
      <c r="D109" s="39">
        <v>43115</v>
      </c>
      <c r="E109" s="23">
        <v>349</v>
      </c>
      <c r="F109" s="28" t="s">
        <v>36</v>
      </c>
      <c r="G109" s="20" t="s">
        <v>37</v>
      </c>
      <c r="H109" s="41">
        <f t="shared" si="3"/>
        <v>46543200</v>
      </c>
      <c r="I109" s="41">
        <f t="shared" si="3"/>
        <v>46543200</v>
      </c>
      <c r="J109" s="23" t="s">
        <v>38</v>
      </c>
      <c r="K109" s="23" t="s">
        <v>38</v>
      </c>
      <c r="L109" s="40" t="s">
        <v>125</v>
      </c>
    </row>
    <row r="110" spans="2:12" ht="56.25">
      <c r="B110" s="52">
        <v>80100000</v>
      </c>
      <c r="C110" s="40" t="s">
        <v>128</v>
      </c>
      <c r="D110" s="39">
        <v>43115</v>
      </c>
      <c r="E110" s="23">
        <v>349</v>
      </c>
      <c r="F110" s="28" t="s">
        <v>36</v>
      </c>
      <c r="G110" s="20" t="s">
        <v>37</v>
      </c>
      <c r="H110" s="41">
        <f t="shared" si="3"/>
        <v>46543200</v>
      </c>
      <c r="I110" s="41">
        <f t="shared" si="3"/>
        <v>46543200</v>
      </c>
      <c r="J110" s="23" t="s">
        <v>38</v>
      </c>
      <c r="K110" s="23" t="s">
        <v>38</v>
      </c>
      <c r="L110" s="40" t="s">
        <v>125</v>
      </c>
    </row>
    <row r="111" spans="2:12" ht="33.75">
      <c r="B111" s="23">
        <v>90000000</v>
      </c>
      <c r="C111" s="40" t="s">
        <v>129</v>
      </c>
      <c r="D111" s="39">
        <v>43115</v>
      </c>
      <c r="E111" s="23">
        <v>180</v>
      </c>
      <c r="F111" s="28" t="s">
        <v>55</v>
      </c>
      <c r="G111" s="20" t="s">
        <v>37</v>
      </c>
      <c r="H111" s="41">
        <v>23076400</v>
      </c>
      <c r="I111" s="41">
        <v>23076400</v>
      </c>
      <c r="J111" s="23" t="s">
        <v>38</v>
      </c>
      <c r="K111" s="23" t="s">
        <v>38</v>
      </c>
      <c r="L111" s="40" t="s">
        <v>125</v>
      </c>
    </row>
    <row r="112" spans="2:12" ht="22.5">
      <c r="B112" s="23">
        <v>39121321</v>
      </c>
      <c r="C112" s="40" t="s">
        <v>130</v>
      </c>
      <c r="D112" s="19">
        <v>43136</v>
      </c>
      <c r="E112" s="23">
        <v>268</v>
      </c>
      <c r="F112" s="28" t="s">
        <v>55</v>
      </c>
      <c r="G112" s="23" t="s">
        <v>37</v>
      </c>
      <c r="H112" s="49">
        <v>5000000</v>
      </c>
      <c r="I112" s="49">
        <v>5000000</v>
      </c>
      <c r="J112" s="23" t="s">
        <v>38</v>
      </c>
      <c r="K112" s="23" t="s">
        <v>38</v>
      </c>
      <c r="L112" s="40" t="s">
        <v>131</v>
      </c>
    </row>
    <row r="113" spans="2:12" ht="22.5">
      <c r="B113" s="23">
        <v>41116000</v>
      </c>
      <c r="C113" s="40" t="s">
        <v>132</v>
      </c>
      <c r="D113" s="19">
        <v>43136</v>
      </c>
      <c r="E113" s="23">
        <v>268</v>
      </c>
      <c r="F113" s="28" t="s">
        <v>55</v>
      </c>
      <c r="G113" s="23" t="s">
        <v>37</v>
      </c>
      <c r="H113" s="49">
        <v>55000000</v>
      </c>
      <c r="I113" s="49">
        <v>55000000</v>
      </c>
      <c r="J113" s="23" t="s">
        <v>38</v>
      </c>
      <c r="K113" s="23" t="s">
        <v>38</v>
      </c>
      <c r="L113" s="40" t="s">
        <v>131</v>
      </c>
    </row>
    <row r="114" spans="2:12" ht="22.5">
      <c r="B114" s="23">
        <v>39171700</v>
      </c>
      <c r="C114" s="40" t="s">
        <v>133</v>
      </c>
      <c r="D114" s="19">
        <v>43136</v>
      </c>
      <c r="E114" s="23">
        <v>298</v>
      </c>
      <c r="F114" s="28" t="s">
        <v>55</v>
      </c>
      <c r="G114" s="23" t="s">
        <v>37</v>
      </c>
      <c r="H114" s="49">
        <v>20000000</v>
      </c>
      <c r="I114" s="49">
        <v>20000000</v>
      </c>
      <c r="J114" s="23" t="s">
        <v>38</v>
      </c>
      <c r="K114" s="23" t="s">
        <v>38</v>
      </c>
      <c r="L114" s="40" t="s">
        <v>131</v>
      </c>
    </row>
    <row r="115" spans="2:12" ht="22.5">
      <c r="B115" s="23">
        <v>81101706</v>
      </c>
      <c r="C115" s="40" t="s">
        <v>134</v>
      </c>
      <c r="D115" s="19">
        <v>43136</v>
      </c>
      <c r="E115" s="23">
        <v>268</v>
      </c>
      <c r="F115" s="28" t="s">
        <v>55</v>
      </c>
      <c r="G115" s="23" t="s">
        <v>37</v>
      </c>
      <c r="H115" s="49">
        <v>20000000</v>
      </c>
      <c r="I115" s="49">
        <v>20000000</v>
      </c>
      <c r="J115" s="23" t="s">
        <v>38</v>
      </c>
      <c r="K115" s="23" t="s">
        <v>38</v>
      </c>
      <c r="L115" s="40" t="s">
        <v>131</v>
      </c>
    </row>
    <row r="116" spans="2:12" ht="22.5">
      <c r="B116" s="53">
        <v>53102700</v>
      </c>
      <c r="C116" s="54" t="s">
        <v>135</v>
      </c>
      <c r="D116" s="55">
        <v>43313</v>
      </c>
      <c r="E116" s="56">
        <v>30</v>
      </c>
      <c r="F116" s="28" t="s">
        <v>55</v>
      </c>
      <c r="G116" s="57" t="s">
        <v>101</v>
      </c>
      <c r="H116" s="58">
        <v>107750000</v>
      </c>
      <c r="I116" s="58">
        <v>107750000</v>
      </c>
      <c r="J116" s="23" t="s">
        <v>38</v>
      </c>
      <c r="K116" s="23" t="s">
        <v>38</v>
      </c>
      <c r="L116" s="54" t="s">
        <v>136</v>
      </c>
    </row>
    <row r="117" spans="2:12" ht="33.75">
      <c r="B117" s="56">
        <v>86141705</v>
      </c>
      <c r="C117" s="59" t="s">
        <v>137</v>
      </c>
      <c r="D117" s="51">
        <v>43115</v>
      </c>
      <c r="E117" s="57">
        <v>228</v>
      </c>
      <c r="F117" s="28" t="s">
        <v>36</v>
      </c>
      <c r="G117" s="57" t="s">
        <v>138</v>
      </c>
      <c r="H117" s="60">
        <v>6000000</v>
      </c>
      <c r="I117" s="60">
        <v>6000000</v>
      </c>
      <c r="J117" s="23" t="s">
        <v>38</v>
      </c>
      <c r="K117" s="23" t="s">
        <v>38</v>
      </c>
      <c r="L117" s="54" t="s">
        <v>139</v>
      </c>
    </row>
    <row r="118" spans="2:12" ht="22.5">
      <c r="B118" s="20">
        <v>80111600</v>
      </c>
      <c r="C118" s="62" t="s">
        <v>140</v>
      </c>
      <c r="D118" s="63">
        <v>43115</v>
      </c>
      <c r="E118" s="57">
        <v>319</v>
      </c>
      <c r="F118" s="57" t="s">
        <v>104</v>
      </c>
      <c r="G118" s="20" t="s">
        <v>101</v>
      </c>
      <c r="H118" s="64">
        <f>6088800/30*319</f>
        <v>64744240</v>
      </c>
      <c r="I118" s="65">
        <f>+H118</f>
        <v>64744240</v>
      </c>
      <c r="J118" s="23" t="s">
        <v>38</v>
      </c>
      <c r="K118" s="23" t="s">
        <v>38</v>
      </c>
      <c r="L118" s="119" t="s">
        <v>141</v>
      </c>
    </row>
    <row r="119" spans="2:12" ht="33.75">
      <c r="B119" s="20">
        <v>80141902</v>
      </c>
      <c r="C119" s="59" t="s">
        <v>142</v>
      </c>
      <c r="D119" s="51">
        <v>43383</v>
      </c>
      <c r="E119" s="57">
        <v>30</v>
      </c>
      <c r="F119" s="28" t="s">
        <v>36</v>
      </c>
      <c r="G119" s="57" t="s">
        <v>138</v>
      </c>
      <c r="H119" s="60">
        <v>2000000</v>
      </c>
      <c r="I119" s="60">
        <v>2000000</v>
      </c>
      <c r="J119" s="23" t="s">
        <v>38</v>
      </c>
      <c r="K119" s="23" t="s">
        <v>38</v>
      </c>
      <c r="L119" s="54" t="s">
        <v>139</v>
      </c>
    </row>
    <row r="120" spans="2:12" ht="33.75">
      <c r="B120" s="20">
        <v>80141902</v>
      </c>
      <c r="C120" s="59" t="s">
        <v>143</v>
      </c>
      <c r="D120" s="51">
        <v>43332</v>
      </c>
      <c r="E120" s="57">
        <v>30</v>
      </c>
      <c r="F120" s="28" t="s">
        <v>36</v>
      </c>
      <c r="G120" s="57" t="s">
        <v>138</v>
      </c>
      <c r="H120" s="60">
        <v>1000000</v>
      </c>
      <c r="I120" s="60">
        <v>5000000</v>
      </c>
      <c r="J120" s="23" t="s">
        <v>38</v>
      </c>
      <c r="K120" s="23" t="s">
        <v>38</v>
      </c>
      <c r="L120" s="54" t="s">
        <v>144</v>
      </c>
    </row>
    <row r="121" spans="2:12" ht="33.75">
      <c r="B121" s="20">
        <v>80141902</v>
      </c>
      <c r="C121" s="59" t="s">
        <v>145</v>
      </c>
      <c r="D121" s="51">
        <v>43282</v>
      </c>
      <c r="E121" s="57">
        <v>30</v>
      </c>
      <c r="F121" s="28" t="s">
        <v>36</v>
      </c>
      <c r="G121" s="57" t="s">
        <v>138</v>
      </c>
      <c r="H121" s="60">
        <v>1500000</v>
      </c>
      <c r="I121" s="60">
        <v>1500000</v>
      </c>
      <c r="J121" s="23" t="s">
        <v>38</v>
      </c>
      <c r="K121" s="23" t="s">
        <v>38</v>
      </c>
      <c r="L121" s="54" t="s">
        <v>141</v>
      </c>
    </row>
    <row r="122" spans="2:12" ht="33.75">
      <c r="B122" s="20">
        <v>80111600</v>
      </c>
      <c r="C122" s="18" t="s">
        <v>146</v>
      </c>
      <c r="D122" s="39">
        <v>43115</v>
      </c>
      <c r="E122" s="23">
        <v>330</v>
      </c>
      <c r="F122" s="23" t="s">
        <v>104</v>
      </c>
      <c r="G122" s="20" t="s">
        <v>101</v>
      </c>
      <c r="H122" s="66">
        <f>2167200/30*330</f>
        <v>23839200</v>
      </c>
      <c r="I122" s="65">
        <f>+H122</f>
        <v>23839200</v>
      </c>
      <c r="J122" s="23" t="s">
        <v>38</v>
      </c>
      <c r="K122" s="23" t="s">
        <v>38</v>
      </c>
      <c r="L122" s="42" t="s">
        <v>147</v>
      </c>
    </row>
    <row r="123" spans="2:12" ht="33.75">
      <c r="B123" s="20">
        <v>80111600</v>
      </c>
      <c r="C123" s="18" t="s">
        <v>148</v>
      </c>
      <c r="D123" s="39">
        <v>43115</v>
      </c>
      <c r="E123" s="23">
        <v>330</v>
      </c>
      <c r="F123" s="23" t="s">
        <v>104</v>
      </c>
      <c r="G123" s="20" t="s">
        <v>101</v>
      </c>
      <c r="H123" s="66">
        <f>4231200/30*330</f>
        <v>46543200</v>
      </c>
      <c r="I123" s="65">
        <f>+H123</f>
        <v>46543200</v>
      </c>
      <c r="J123" s="23" t="s">
        <v>38</v>
      </c>
      <c r="K123" s="23" t="s">
        <v>38</v>
      </c>
      <c r="L123" s="42" t="s">
        <v>147</v>
      </c>
    </row>
    <row r="124" spans="2:12" ht="22.5">
      <c r="B124" s="23">
        <v>43211700</v>
      </c>
      <c r="C124" s="40" t="s">
        <v>149</v>
      </c>
      <c r="D124" s="39">
        <v>43129</v>
      </c>
      <c r="E124" s="23">
        <v>30</v>
      </c>
      <c r="F124" s="28" t="s">
        <v>55</v>
      </c>
      <c r="G124" s="20" t="s">
        <v>37</v>
      </c>
      <c r="H124" s="41">
        <v>15000000</v>
      </c>
      <c r="I124" s="41">
        <v>15000000</v>
      </c>
      <c r="J124" s="23" t="s">
        <v>38</v>
      </c>
      <c r="K124" s="23" t="s">
        <v>38</v>
      </c>
      <c r="L124" s="42" t="s">
        <v>150</v>
      </c>
    </row>
    <row r="125" spans="2:12" ht="22.5">
      <c r="B125" s="37">
        <v>80141607</v>
      </c>
      <c r="C125" s="40" t="s">
        <v>151</v>
      </c>
      <c r="D125" s="34">
        <v>43282</v>
      </c>
      <c r="E125" s="23">
        <v>240</v>
      </c>
      <c r="F125" s="28" t="s">
        <v>36</v>
      </c>
      <c r="G125" s="20" t="s">
        <v>37</v>
      </c>
      <c r="H125" s="41">
        <v>5301000</v>
      </c>
      <c r="I125" s="41">
        <v>5301000</v>
      </c>
      <c r="J125" s="23" t="s">
        <v>38</v>
      </c>
      <c r="K125" s="23" t="s">
        <v>38</v>
      </c>
      <c r="L125" s="42" t="s">
        <v>150</v>
      </c>
    </row>
    <row r="126" spans="2:12" ht="45">
      <c r="B126" s="37">
        <v>80000000</v>
      </c>
      <c r="C126" s="67" t="s">
        <v>152</v>
      </c>
      <c r="D126" s="68">
        <v>43105</v>
      </c>
      <c r="E126" s="37">
        <v>330</v>
      </c>
      <c r="F126" s="28" t="s">
        <v>36</v>
      </c>
      <c r="G126" s="20" t="s">
        <v>37</v>
      </c>
      <c r="H126" s="69">
        <v>49103076</v>
      </c>
      <c r="I126" s="69">
        <v>49103076</v>
      </c>
      <c r="J126" s="23" t="s">
        <v>38</v>
      </c>
      <c r="K126" s="23" t="s">
        <v>38</v>
      </c>
      <c r="L126" s="45" t="s">
        <v>153</v>
      </c>
    </row>
    <row r="127" spans="2:12" ht="45">
      <c r="B127" s="37">
        <v>80000000</v>
      </c>
      <c r="C127" s="67" t="s">
        <v>154</v>
      </c>
      <c r="D127" s="68">
        <v>43105</v>
      </c>
      <c r="E127" s="37">
        <v>330</v>
      </c>
      <c r="F127" s="28" t="s">
        <v>36</v>
      </c>
      <c r="G127" s="20" t="s">
        <v>37</v>
      </c>
      <c r="H127" s="69">
        <v>49103076</v>
      </c>
      <c r="I127" s="69">
        <v>49103076</v>
      </c>
      <c r="J127" s="23" t="s">
        <v>38</v>
      </c>
      <c r="K127" s="23" t="s">
        <v>38</v>
      </c>
      <c r="L127" s="45" t="s">
        <v>153</v>
      </c>
    </row>
    <row r="128" spans="2:12" ht="22.5">
      <c r="B128" s="37">
        <v>80000000</v>
      </c>
      <c r="C128" s="67" t="s">
        <v>155</v>
      </c>
      <c r="D128" s="68">
        <v>43105</v>
      </c>
      <c r="E128" s="37">
        <v>330</v>
      </c>
      <c r="F128" s="28" t="s">
        <v>36</v>
      </c>
      <c r="G128" s="20" t="s">
        <v>37</v>
      </c>
      <c r="H128" s="69">
        <v>49103076</v>
      </c>
      <c r="I128" s="69">
        <v>49103076</v>
      </c>
      <c r="J128" s="23" t="s">
        <v>38</v>
      </c>
      <c r="K128" s="23" t="s">
        <v>38</v>
      </c>
      <c r="L128" s="45" t="s">
        <v>153</v>
      </c>
    </row>
    <row r="129" spans="2:12" ht="22.5">
      <c r="B129" s="37">
        <v>80000000</v>
      </c>
      <c r="C129" s="67" t="s">
        <v>156</v>
      </c>
      <c r="D129" s="68">
        <v>43105</v>
      </c>
      <c r="E129" s="37">
        <v>330</v>
      </c>
      <c r="F129" s="28" t="s">
        <v>36</v>
      </c>
      <c r="G129" s="20" t="s">
        <v>37</v>
      </c>
      <c r="H129" s="69">
        <v>49103076</v>
      </c>
      <c r="I129" s="69">
        <v>49103076</v>
      </c>
      <c r="J129" s="23" t="s">
        <v>38</v>
      </c>
      <c r="K129" s="23" t="s">
        <v>38</v>
      </c>
      <c r="L129" s="45" t="s">
        <v>153</v>
      </c>
    </row>
    <row r="130" spans="2:12" ht="22.5">
      <c r="B130" s="37">
        <v>80000000</v>
      </c>
      <c r="C130" s="67" t="s">
        <v>157</v>
      </c>
      <c r="D130" s="68">
        <v>43105</v>
      </c>
      <c r="E130" s="37">
        <v>330</v>
      </c>
      <c r="F130" s="28" t="s">
        <v>36</v>
      </c>
      <c r="G130" s="20" t="s">
        <v>37</v>
      </c>
      <c r="H130" s="69">
        <v>49103076</v>
      </c>
      <c r="I130" s="69">
        <v>49103076</v>
      </c>
      <c r="J130" s="23" t="s">
        <v>38</v>
      </c>
      <c r="K130" s="23" t="s">
        <v>38</v>
      </c>
      <c r="L130" s="45" t="s">
        <v>153</v>
      </c>
    </row>
    <row r="131" spans="2:12" ht="33.75">
      <c r="B131" s="37">
        <v>80000000</v>
      </c>
      <c r="C131" s="67" t="s">
        <v>158</v>
      </c>
      <c r="D131" s="70">
        <v>43311</v>
      </c>
      <c r="E131" s="37">
        <v>120</v>
      </c>
      <c r="F131" s="28" t="s">
        <v>36</v>
      </c>
      <c r="G131" s="20" t="s">
        <v>37</v>
      </c>
      <c r="H131" s="69">
        <v>17855664</v>
      </c>
      <c r="I131" s="69">
        <v>17855664</v>
      </c>
      <c r="J131" s="23" t="s">
        <v>38</v>
      </c>
      <c r="K131" s="23" t="s">
        <v>38</v>
      </c>
      <c r="L131" s="45" t="s">
        <v>159</v>
      </c>
    </row>
    <row r="132" spans="2:12" ht="45">
      <c r="B132" s="37">
        <v>90000000</v>
      </c>
      <c r="C132" s="67" t="s">
        <v>160</v>
      </c>
      <c r="D132" s="70">
        <v>43311</v>
      </c>
      <c r="E132" s="71">
        <v>30</v>
      </c>
      <c r="F132" s="28" t="s">
        <v>55</v>
      </c>
      <c r="G132" s="37" t="s">
        <v>37</v>
      </c>
      <c r="H132" s="69">
        <v>100000000</v>
      </c>
      <c r="I132" s="69">
        <v>100000000</v>
      </c>
      <c r="J132" s="23" t="s">
        <v>38</v>
      </c>
      <c r="K132" s="23" t="s">
        <v>38</v>
      </c>
      <c r="L132" s="45" t="s">
        <v>159</v>
      </c>
    </row>
    <row r="133" spans="2:12" ht="33.75">
      <c r="B133" s="37">
        <v>82121506</v>
      </c>
      <c r="C133" s="67" t="s">
        <v>161</v>
      </c>
      <c r="D133" s="70">
        <v>43311</v>
      </c>
      <c r="E133" s="71">
        <v>60</v>
      </c>
      <c r="F133" s="28" t="s">
        <v>55</v>
      </c>
      <c r="G133" s="37" t="s">
        <v>37</v>
      </c>
      <c r="H133" s="69">
        <v>60000000</v>
      </c>
      <c r="I133" s="69">
        <v>60000000</v>
      </c>
      <c r="J133" s="23" t="s">
        <v>38</v>
      </c>
      <c r="K133" s="23" t="s">
        <v>38</v>
      </c>
      <c r="L133" s="45" t="s">
        <v>162</v>
      </c>
    </row>
    <row r="134" spans="2:12" ht="33.75">
      <c r="B134" s="37">
        <v>82121506</v>
      </c>
      <c r="C134" s="67" t="s">
        <v>163</v>
      </c>
      <c r="D134" s="70">
        <v>43283</v>
      </c>
      <c r="E134" s="71">
        <v>30</v>
      </c>
      <c r="F134" s="28" t="s">
        <v>36</v>
      </c>
      <c r="G134" s="20" t="s">
        <v>37</v>
      </c>
      <c r="H134" s="69">
        <v>35000000</v>
      </c>
      <c r="I134" s="69">
        <v>35000000</v>
      </c>
      <c r="J134" s="23" t="s">
        <v>38</v>
      </c>
      <c r="K134" s="23" t="s">
        <v>38</v>
      </c>
      <c r="L134" s="45" t="s">
        <v>159</v>
      </c>
    </row>
    <row r="135" spans="2:12" ht="33.75">
      <c r="B135" s="37">
        <v>43000000</v>
      </c>
      <c r="C135" s="67" t="s">
        <v>164</v>
      </c>
      <c r="D135" s="70">
        <v>43283</v>
      </c>
      <c r="E135" s="71">
        <v>30</v>
      </c>
      <c r="F135" s="28" t="s">
        <v>36</v>
      </c>
      <c r="G135" s="20" t="s">
        <v>37</v>
      </c>
      <c r="H135" s="72">
        <v>15000000</v>
      </c>
      <c r="I135" s="72">
        <v>15000000</v>
      </c>
      <c r="J135" s="23" t="s">
        <v>38</v>
      </c>
      <c r="K135" s="23" t="s">
        <v>38</v>
      </c>
      <c r="L135" s="67" t="s">
        <v>165</v>
      </c>
    </row>
    <row r="136" spans="2:12" ht="22.5">
      <c r="B136" s="37">
        <v>80000000</v>
      </c>
      <c r="C136" s="67" t="s">
        <v>166</v>
      </c>
      <c r="D136" s="70">
        <v>43283</v>
      </c>
      <c r="E136" s="71">
        <v>30</v>
      </c>
      <c r="F136" s="28" t="s">
        <v>36</v>
      </c>
      <c r="G136" s="20" t="s">
        <v>37</v>
      </c>
      <c r="H136" s="72">
        <v>4179000</v>
      </c>
      <c r="I136" s="72">
        <v>4179000</v>
      </c>
      <c r="J136" s="23" t="s">
        <v>38</v>
      </c>
      <c r="K136" s="23" t="s">
        <v>38</v>
      </c>
      <c r="L136" s="67" t="s">
        <v>167</v>
      </c>
    </row>
    <row r="137" spans="2:12" ht="15">
      <c r="B137" s="37">
        <v>43000000</v>
      </c>
      <c r="C137" s="67" t="s">
        <v>168</v>
      </c>
      <c r="D137" s="70">
        <v>43283</v>
      </c>
      <c r="E137" s="71">
        <v>30</v>
      </c>
      <c r="F137" s="28" t="s">
        <v>36</v>
      </c>
      <c r="G137" s="20" t="s">
        <v>37</v>
      </c>
      <c r="H137" s="72">
        <v>1243060</v>
      </c>
      <c r="I137" s="72">
        <v>1243060</v>
      </c>
      <c r="J137" s="23" t="s">
        <v>38</v>
      </c>
      <c r="K137" s="23" t="s">
        <v>38</v>
      </c>
      <c r="L137" s="67" t="s">
        <v>167</v>
      </c>
    </row>
    <row r="138" spans="2:12" ht="15">
      <c r="B138" s="37">
        <v>81000000</v>
      </c>
      <c r="C138" s="67" t="s">
        <v>169</v>
      </c>
      <c r="D138" s="70">
        <v>43283</v>
      </c>
      <c r="E138" s="71">
        <v>30</v>
      </c>
      <c r="F138" s="28" t="s">
        <v>36</v>
      </c>
      <c r="G138" s="20" t="s">
        <v>37</v>
      </c>
      <c r="H138" s="72">
        <v>1000000</v>
      </c>
      <c r="I138" s="72">
        <v>1000000</v>
      </c>
      <c r="J138" s="23" t="s">
        <v>38</v>
      </c>
      <c r="K138" s="23" t="s">
        <v>38</v>
      </c>
      <c r="L138" s="67" t="s">
        <v>167</v>
      </c>
    </row>
    <row r="139" spans="2:12" ht="22.5">
      <c r="B139" s="37">
        <v>41000000</v>
      </c>
      <c r="C139" s="67" t="s">
        <v>170</v>
      </c>
      <c r="D139" s="70">
        <v>43283</v>
      </c>
      <c r="E139" s="71">
        <v>30</v>
      </c>
      <c r="F139" s="28" t="s">
        <v>36</v>
      </c>
      <c r="G139" s="20" t="s">
        <v>37</v>
      </c>
      <c r="H139" s="72">
        <v>800000</v>
      </c>
      <c r="I139" s="72">
        <v>800000</v>
      </c>
      <c r="J139" s="23" t="s">
        <v>38</v>
      </c>
      <c r="K139" s="23" t="s">
        <v>38</v>
      </c>
      <c r="L139" s="67" t="s">
        <v>167</v>
      </c>
    </row>
    <row r="140" spans="2:12" ht="22.5">
      <c r="B140" s="37">
        <v>81000000</v>
      </c>
      <c r="C140" s="67" t="s">
        <v>171</v>
      </c>
      <c r="D140" s="70">
        <v>43283</v>
      </c>
      <c r="E140" s="71">
        <v>30</v>
      </c>
      <c r="F140" s="28" t="s">
        <v>36</v>
      </c>
      <c r="G140" s="20" t="s">
        <v>37</v>
      </c>
      <c r="H140" s="72">
        <v>3691086</v>
      </c>
      <c r="I140" s="72">
        <v>3691086</v>
      </c>
      <c r="J140" s="23" t="s">
        <v>38</v>
      </c>
      <c r="K140" s="23" t="s">
        <v>38</v>
      </c>
      <c r="L140" s="67" t="s">
        <v>167</v>
      </c>
    </row>
    <row r="141" spans="2:12" ht="22.5">
      <c r="B141" s="37">
        <v>81000000</v>
      </c>
      <c r="C141" s="67" t="s">
        <v>172</v>
      </c>
      <c r="D141" s="70">
        <v>43283</v>
      </c>
      <c r="E141" s="71">
        <v>30</v>
      </c>
      <c r="F141" s="28" t="s">
        <v>36</v>
      </c>
      <c r="G141" s="20" t="s">
        <v>37</v>
      </c>
      <c r="H141" s="72">
        <v>1120000</v>
      </c>
      <c r="I141" s="72">
        <v>1120000</v>
      </c>
      <c r="J141" s="23" t="s">
        <v>38</v>
      </c>
      <c r="K141" s="23" t="s">
        <v>38</v>
      </c>
      <c r="L141" s="67" t="s">
        <v>167</v>
      </c>
    </row>
    <row r="142" spans="2:12" ht="22.5">
      <c r="B142" s="37">
        <v>41000000</v>
      </c>
      <c r="C142" s="67" t="s">
        <v>173</v>
      </c>
      <c r="D142" s="70">
        <v>43283</v>
      </c>
      <c r="E142" s="71">
        <v>30</v>
      </c>
      <c r="F142" s="28" t="s">
        <v>36</v>
      </c>
      <c r="G142" s="20" t="s">
        <v>37</v>
      </c>
      <c r="H142" s="72">
        <v>3968187</v>
      </c>
      <c r="I142" s="72">
        <v>3968187</v>
      </c>
      <c r="J142" s="23" t="s">
        <v>38</v>
      </c>
      <c r="K142" s="23" t="s">
        <v>38</v>
      </c>
      <c r="L142" s="67" t="s">
        <v>167</v>
      </c>
    </row>
    <row r="143" spans="2:12" ht="22.5">
      <c r="B143" s="37">
        <v>41000000</v>
      </c>
      <c r="C143" s="67" t="s">
        <v>174</v>
      </c>
      <c r="D143" s="70">
        <v>43283</v>
      </c>
      <c r="E143" s="71">
        <v>30</v>
      </c>
      <c r="F143" s="28" t="s">
        <v>36</v>
      </c>
      <c r="G143" s="20" t="s">
        <v>37</v>
      </c>
      <c r="H143" s="72">
        <v>2050000</v>
      </c>
      <c r="I143" s="72">
        <v>2050000</v>
      </c>
      <c r="J143" s="23" t="s">
        <v>38</v>
      </c>
      <c r="K143" s="23" t="s">
        <v>38</v>
      </c>
      <c r="L143" s="67" t="s">
        <v>167</v>
      </c>
    </row>
    <row r="144" spans="2:12" ht="22.5">
      <c r="B144" s="37">
        <v>81000000</v>
      </c>
      <c r="C144" s="67" t="s">
        <v>175</v>
      </c>
      <c r="D144" s="70">
        <v>43283</v>
      </c>
      <c r="E144" s="71">
        <v>90</v>
      </c>
      <c r="F144" s="28" t="s">
        <v>36</v>
      </c>
      <c r="G144" s="20" t="s">
        <v>37</v>
      </c>
      <c r="H144" s="72">
        <v>3700000</v>
      </c>
      <c r="I144" s="72">
        <v>3700000</v>
      </c>
      <c r="J144" s="23" t="s">
        <v>38</v>
      </c>
      <c r="K144" s="23" t="s">
        <v>38</v>
      </c>
      <c r="L144" s="67" t="s">
        <v>176</v>
      </c>
    </row>
    <row r="145" spans="2:12" ht="22.5">
      <c r="B145" s="37">
        <v>81000000</v>
      </c>
      <c r="C145" s="67" t="s">
        <v>177</v>
      </c>
      <c r="D145" s="70">
        <v>43283</v>
      </c>
      <c r="E145" s="71">
        <v>90</v>
      </c>
      <c r="F145" s="28" t="s">
        <v>36</v>
      </c>
      <c r="G145" s="20" t="s">
        <v>37</v>
      </c>
      <c r="H145" s="72">
        <v>10000000</v>
      </c>
      <c r="I145" s="72">
        <v>10000000</v>
      </c>
      <c r="J145" s="23" t="s">
        <v>38</v>
      </c>
      <c r="K145" s="23" t="s">
        <v>38</v>
      </c>
      <c r="L145" s="67" t="s">
        <v>176</v>
      </c>
    </row>
    <row r="146" spans="2:12" ht="15">
      <c r="B146" s="37">
        <v>41000000</v>
      </c>
      <c r="C146" s="67" t="s">
        <v>178</v>
      </c>
      <c r="D146" s="70">
        <v>43283</v>
      </c>
      <c r="E146" s="71">
        <v>30</v>
      </c>
      <c r="F146" s="28" t="s">
        <v>36</v>
      </c>
      <c r="G146" s="20" t="s">
        <v>37</v>
      </c>
      <c r="H146" s="72">
        <v>3000000</v>
      </c>
      <c r="I146" s="72">
        <v>3000000</v>
      </c>
      <c r="J146" s="23" t="s">
        <v>38</v>
      </c>
      <c r="K146" s="23" t="s">
        <v>38</v>
      </c>
      <c r="L146" s="67" t="s">
        <v>176</v>
      </c>
    </row>
    <row r="147" spans="2:12" ht="22.5">
      <c r="B147" s="37">
        <v>41000000</v>
      </c>
      <c r="C147" s="67" t="s">
        <v>179</v>
      </c>
      <c r="D147" s="70">
        <v>43283</v>
      </c>
      <c r="E147" s="71">
        <v>30</v>
      </c>
      <c r="F147" s="28" t="s">
        <v>36</v>
      </c>
      <c r="G147" s="20" t="s">
        <v>37</v>
      </c>
      <c r="H147" s="72">
        <v>500000</v>
      </c>
      <c r="I147" s="72">
        <v>500000</v>
      </c>
      <c r="J147" s="23" t="s">
        <v>38</v>
      </c>
      <c r="K147" s="23" t="s">
        <v>38</v>
      </c>
      <c r="L147" s="67" t="s">
        <v>180</v>
      </c>
    </row>
    <row r="148" spans="2:12" ht="22.5">
      <c r="B148" s="37">
        <v>81000000</v>
      </c>
      <c r="C148" s="67" t="s">
        <v>181</v>
      </c>
      <c r="D148" s="70">
        <v>43283</v>
      </c>
      <c r="E148" s="71">
        <v>90</v>
      </c>
      <c r="F148" s="28" t="s">
        <v>36</v>
      </c>
      <c r="G148" s="20" t="s">
        <v>37</v>
      </c>
      <c r="H148" s="72">
        <v>3807200</v>
      </c>
      <c r="I148" s="72">
        <v>3807200</v>
      </c>
      <c r="J148" s="23" t="s">
        <v>38</v>
      </c>
      <c r="K148" s="23" t="s">
        <v>38</v>
      </c>
      <c r="L148" s="67" t="s">
        <v>180</v>
      </c>
    </row>
    <row r="149" spans="2:12" ht="22.5">
      <c r="B149" s="37">
        <v>81000000</v>
      </c>
      <c r="C149" s="67" t="s">
        <v>182</v>
      </c>
      <c r="D149" s="70">
        <v>43283</v>
      </c>
      <c r="E149" s="71">
        <v>90</v>
      </c>
      <c r="F149" s="28" t="s">
        <v>36</v>
      </c>
      <c r="G149" s="20" t="s">
        <v>37</v>
      </c>
      <c r="H149" s="72">
        <v>1881000</v>
      </c>
      <c r="I149" s="72">
        <v>1881000</v>
      </c>
      <c r="J149" s="23" t="s">
        <v>38</v>
      </c>
      <c r="K149" s="23" t="s">
        <v>38</v>
      </c>
      <c r="L149" s="67" t="s">
        <v>183</v>
      </c>
    </row>
    <row r="150" spans="2:12" ht="22.5">
      <c r="B150" s="37">
        <v>41000000</v>
      </c>
      <c r="C150" s="67" t="s">
        <v>184</v>
      </c>
      <c r="D150" s="70">
        <v>43283</v>
      </c>
      <c r="E150" s="71">
        <v>30</v>
      </c>
      <c r="F150" s="28" t="s">
        <v>36</v>
      </c>
      <c r="G150" s="20" t="s">
        <v>37</v>
      </c>
      <c r="H150" s="72">
        <v>8756000</v>
      </c>
      <c r="I150" s="72">
        <v>8756000</v>
      </c>
      <c r="J150" s="23" t="s">
        <v>38</v>
      </c>
      <c r="K150" s="23" t="s">
        <v>38</v>
      </c>
      <c r="L150" s="67" t="s">
        <v>183</v>
      </c>
    </row>
    <row r="151" spans="2:12" ht="22.5">
      <c r="B151" s="37">
        <v>41000000</v>
      </c>
      <c r="C151" s="67" t="s">
        <v>185</v>
      </c>
      <c r="D151" s="70">
        <v>43283</v>
      </c>
      <c r="E151" s="71">
        <v>30</v>
      </c>
      <c r="F151" s="28" t="s">
        <v>36</v>
      </c>
      <c r="G151" s="20" t="s">
        <v>37</v>
      </c>
      <c r="H151" s="72">
        <v>2660000</v>
      </c>
      <c r="I151" s="72">
        <v>2660000</v>
      </c>
      <c r="J151" s="23" t="s">
        <v>38</v>
      </c>
      <c r="K151" s="23" t="s">
        <v>38</v>
      </c>
      <c r="L151" s="67" t="s">
        <v>183</v>
      </c>
    </row>
    <row r="152" spans="2:12" ht="22.5">
      <c r="B152" s="37">
        <v>81000000</v>
      </c>
      <c r="C152" s="67" t="s">
        <v>186</v>
      </c>
      <c r="D152" s="70">
        <v>43283</v>
      </c>
      <c r="E152" s="71">
        <v>90</v>
      </c>
      <c r="F152" s="28" t="s">
        <v>36</v>
      </c>
      <c r="G152" s="20" t="s">
        <v>37</v>
      </c>
      <c r="H152" s="72">
        <v>8500000</v>
      </c>
      <c r="I152" s="72">
        <v>8500000</v>
      </c>
      <c r="J152" s="23" t="s">
        <v>38</v>
      </c>
      <c r="K152" s="23" t="s">
        <v>38</v>
      </c>
      <c r="L152" s="67" t="s">
        <v>187</v>
      </c>
    </row>
    <row r="153" spans="2:12" ht="22.5">
      <c r="B153" s="37">
        <v>41000000</v>
      </c>
      <c r="C153" s="67" t="s">
        <v>188</v>
      </c>
      <c r="D153" s="70">
        <v>43283</v>
      </c>
      <c r="E153" s="71">
        <v>30</v>
      </c>
      <c r="F153" s="28" t="s">
        <v>36</v>
      </c>
      <c r="G153" s="20" t="s">
        <v>37</v>
      </c>
      <c r="H153" s="72">
        <v>8700000</v>
      </c>
      <c r="I153" s="72">
        <v>8700000</v>
      </c>
      <c r="J153" s="23" t="s">
        <v>38</v>
      </c>
      <c r="K153" s="23" t="s">
        <v>38</v>
      </c>
      <c r="L153" s="67" t="s">
        <v>187</v>
      </c>
    </row>
    <row r="154" spans="2:12" ht="22.5">
      <c r="B154" s="37">
        <v>41000000</v>
      </c>
      <c r="C154" s="67" t="s">
        <v>189</v>
      </c>
      <c r="D154" s="70">
        <v>43283</v>
      </c>
      <c r="E154" s="71">
        <v>30</v>
      </c>
      <c r="F154" s="28" t="s">
        <v>36</v>
      </c>
      <c r="G154" s="20" t="s">
        <v>37</v>
      </c>
      <c r="H154" s="72">
        <v>8300000</v>
      </c>
      <c r="I154" s="72">
        <v>8300000</v>
      </c>
      <c r="J154" s="23" t="s">
        <v>38</v>
      </c>
      <c r="K154" s="23" t="s">
        <v>38</v>
      </c>
      <c r="L154" s="67" t="s">
        <v>187</v>
      </c>
    </row>
    <row r="155" spans="2:12" ht="22.5">
      <c r="B155" s="37">
        <v>81000000</v>
      </c>
      <c r="C155" s="67" t="s">
        <v>190</v>
      </c>
      <c r="D155" s="70">
        <v>43283</v>
      </c>
      <c r="E155" s="71">
        <v>90</v>
      </c>
      <c r="F155" s="28" t="s">
        <v>36</v>
      </c>
      <c r="G155" s="20" t="s">
        <v>37</v>
      </c>
      <c r="H155" s="72">
        <v>8500000</v>
      </c>
      <c r="I155" s="72">
        <v>8500000</v>
      </c>
      <c r="J155" s="23" t="s">
        <v>38</v>
      </c>
      <c r="K155" s="23" t="s">
        <v>38</v>
      </c>
      <c r="L155" s="67" t="s">
        <v>187</v>
      </c>
    </row>
    <row r="156" spans="2:12" ht="22.5">
      <c r="B156" s="37">
        <v>81000000</v>
      </c>
      <c r="C156" s="67" t="s">
        <v>191</v>
      </c>
      <c r="D156" s="70">
        <v>43283</v>
      </c>
      <c r="E156" s="71">
        <v>30</v>
      </c>
      <c r="F156" s="28" t="s">
        <v>36</v>
      </c>
      <c r="G156" s="20" t="s">
        <v>37</v>
      </c>
      <c r="H156" s="72">
        <v>1000000</v>
      </c>
      <c r="I156" s="72">
        <v>1000000</v>
      </c>
      <c r="J156" s="23" t="s">
        <v>38</v>
      </c>
      <c r="K156" s="23" t="s">
        <v>38</v>
      </c>
      <c r="L156" s="67" t="s">
        <v>187</v>
      </c>
    </row>
    <row r="157" spans="2:12" ht="22.5">
      <c r="B157" s="37">
        <v>81000000</v>
      </c>
      <c r="C157" s="67" t="s">
        <v>192</v>
      </c>
      <c r="D157" s="70">
        <v>43283</v>
      </c>
      <c r="E157" s="71">
        <v>90</v>
      </c>
      <c r="F157" s="28" t="s">
        <v>36</v>
      </c>
      <c r="G157" s="20" t="s">
        <v>37</v>
      </c>
      <c r="H157" s="72">
        <v>5000000</v>
      </c>
      <c r="I157" s="72">
        <v>5000000</v>
      </c>
      <c r="J157" s="23" t="s">
        <v>38</v>
      </c>
      <c r="K157" s="23" t="s">
        <v>38</v>
      </c>
      <c r="L157" s="67" t="s">
        <v>193</v>
      </c>
    </row>
    <row r="158" spans="2:12" ht="22.5">
      <c r="B158" s="37">
        <v>41000000</v>
      </c>
      <c r="C158" s="67" t="s">
        <v>194</v>
      </c>
      <c r="D158" s="70">
        <v>43283</v>
      </c>
      <c r="E158" s="71">
        <v>30</v>
      </c>
      <c r="F158" s="28" t="s">
        <v>36</v>
      </c>
      <c r="G158" s="20" t="s">
        <v>37</v>
      </c>
      <c r="H158" s="72">
        <v>18000000</v>
      </c>
      <c r="I158" s="72">
        <v>18000000</v>
      </c>
      <c r="J158" s="23" t="s">
        <v>38</v>
      </c>
      <c r="K158" s="23" t="s">
        <v>38</v>
      </c>
      <c r="L158" s="67" t="s">
        <v>193</v>
      </c>
    </row>
    <row r="159" spans="2:12" ht="22.5">
      <c r="B159" s="37">
        <v>41000000</v>
      </c>
      <c r="C159" s="67" t="s">
        <v>195</v>
      </c>
      <c r="D159" s="70">
        <v>43283</v>
      </c>
      <c r="E159" s="71">
        <v>30</v>
      </c>
      <c r="F159" s="28" t="s">
        <v>36</v>
      </c>
      <c r="G159" s="20" t="s">
        <v>37</v>
      </c>
      <c r="H159" s="72">
        <v>5000000</v>
      </c>
      <c r="I159" s="72">
        <v>5000000</v>
      </c>
      <c r="J159" s="23" t="s">
        <v>38</v>
      </c>
      <c r="K159" s="23" t="s">
        <v>38</v>
      </c>
      <c r="L159" s="67" t="s">
        <v>193</v>
      </c>
    </row>
    <row r="160" spans="2:12" ht="22.5">
      <c r="B160" s="37">
        <v>81000000</v>
      </c>
      <c r="C160" s="67" t="s">
        <v>196</v>
      </c>
      <c r="D160" s="70">
        <v>43283</v>
      </c>
      <c r="E160" s="71">
        <v>90</v>
      </c>
      <c r="F160" s="28" t="s">
        <v>36</v>
      </c>
      <c r="G160" s="20" t="s">
        <v>37</v>
      </c>
      <c r="H160" s="72">
        <v>5832000</v>
      </c>
      <c r="I160" s="72">
        <v>5832000</v>
      </c>
      <c r="J160" s="23" t="s">
        <v>38</v>
      </c>
      <c r="K160" s="23" t="s">
        <v>38</v>
      </c>
      <c r="L160" s="67" t="s">
        <v>197</v>
      </c>
    </row>
    <row r="161" spans="2:12" ht="15">
      <c r="B161" s="37">
        <v>41000000</v>
      </c>
      <c r="C161" s="67" t="s">
        <v>198</v>
      </c>
      <c r="D161" s="70">
        <v>43283</v>
      </c>
      <c r="E161" s="71">
        <v>30</v>
      </c>
      <c r="F161" s="28" t="s">
        <v>36</v>
      </c>
      <c r="G161" s="20" t="s">
        <v>37</v>
      </c>
      <c r="H161" s="72">
        <v>4000000</v>
      </c>
      <c r="I161" s="72">
        <v>4000000</v>
      </c>
      <c r="J161" s="23" t="s">
        <v>38</v>
      </c>
      <c r="K161" s="23" t="s">
        <v>38</v>
      </c>
      <c r="L161" s="67" t="s">
        <v>197</v>
      </c>
    </row>
    <row r="162" spans="2:12" ht="22.5">
      <c r="B162" s="37">
        <v>41000000</v>
      </c>
      <c r="C162" s="67" t="s">
        <v>199</v>
      </c>
      <c r="D162" s="70">
        <v>43283</v>
      </c>
      <c r="E162" s="71">
        <v>30</v>
      </c>
      <c r="F162" s="28" t="s">
        <v>36</v>
      </c>
      <c r="G162" s="20" t="s">
        <v>37</v>
      </c>
      <c r="H162" s="72">
        <v>10000000</v>
      </c>
      <c r="I162" s="72">
        <v>10000000</v>
      </c>
      <c r="J162" s="23" t="s">
        <v>38</v>
      </c>
      <c r="K162" s="23" t="s">
        <v>38</v>
      </c>
      <c r="L162" s="67" t="s">
        <v>197</v>
      </c>
    </row>
    <row r="163" spans="2:12" ht="22.5">
      <c r="B163" s="37">
        <v>81000000</v>
      </c>
      <c r="C163" s="67" t="s">
        <v>200</v>
      </c>
      <c r="D163" s="70">
        <v>43283</v>
      </c>
      <c r="E163" s="71">
        <v>30</v>
      </c>
      <c r="F163" s="28" t="s">
        <v>36</v>
      </c>
      <c r="G163" s="20" t="s">
        <v>37</v>
      </c>
      <c r="H163" s="72">
        <v>1000000</v>
      </c>
      <c r="I163" s="72">
        <v>1000000</v>
      </c>
      <c r="J163" s="23" t="s">
        <v>38</v>
      </c>
      <c r="K163" s="23" t="s">
        <v>38</v>
      </c>
      <c r="L163" s="67" t="s">
        <v>197</v>
      </c>
    </row>
    <row r="164" spans="2:12" ht="22.5">
      <c r="B164" s="37">
        <v>81000000</v>
      </c>
      <c r="C164" s="67" t="s">
        <v>201</v>
      </c>
      <c r="D164" s="70">
        <v>43283</v>
      </c>
      <c r="E164" s="71">
        <v>90</v>
      </c>
      <c r="F164" s="28" t="s">
        <v>36</v>
      </c>
      <c r="G164" s="20" t="s">
        <v>37</v>
      </c>
      <c r="H164" s="72">
        <v>11928000</v>
      </c>
      <c r="I164" s="72">
        <v>11928000</v>
      </c>
      <c r="J164" s="23" t="s">
        <v>38</v>
      </c>
      <c r="K164" s="23" t="s">
        <v>38</v>
      </c>
      <c r="L164" s="67" t="s">
        <v>197</v>
      </c>
    </row>
    <row r="165" spans="2:12" ht="15">
      <c r="B165" s="37">
        <v>41000000</v>
      </c>
      <c r="C165" s="67" t="s">
        <v>202</v>
      </c>
      <c r="D165" s="70">
        <v>43283</v>
      </c>
      <c r="E165" s="71">
        <v>30</v>
      </c>
      <c r="F165" s="28" t="s">
        <v>36</v>
      </c>
      <c r="G165" s="20" t="s">
        <v>37</v>
      </c>
      <c r="H165" s="72">
        <v>6000000</v>
      </c>
      <c r="I165" s="72">
        <v>6000000</v>
      </c>
      <c r="J165" s="23" t="s">
        <v>38</v>
      </c>
      <c r="K165" s="23" t="s">
        <v>38</v>
      </c>
      <c r="L165" s="67" t="s">
        <v>203</v>
      </c>
    </row>
    <row r="166" spans="2:12" ht="22.5">
      <c r="B166" s="37">
        <v>41000000</v>
      </c>
      <c r="C166" s="67" t="s">
        <v>204</v>
      </c>
      <c r="D166" s="70">
        <v>43283</v>
      </c>
      <c r="E166" s="71">
        <v>30</v>
      </c>
      <c r="F166" s="28" t="s">
        <v>36</v>
      </c>
      <c r="G166" s="20" t="s">
        <v>37</v>
      </c>
      <c r="H166" s="72">
        <v>12000000</v>
      </c>
      <c r="I166" s="72">
        <v>12000000</v>
      </c>
      <c r="J166" s="23" t="s">
        <v>38</v>
      </c>
      <c r="K166" s="23" t="s">
        <v>38</v>
      </c>
      <c r="L166" s="67" t="s">
        <v>203</v>
      </c>
    </row>
    <row r="167" spans="2:12" ht="22.5">
      <c r="B167" s="37">
        <v>81000000</v>
      </c>
      <c r="C167" s="67" t="s">
        <v>205</v>
      </c>
      <c r="D167" s="70">
        <v>43283</v>
      </c>
      <c r="E167" s="71">
        <v>90</v>
      </c>
      <c r="F167" s="28" t="s">
        <v>36</v>
      </c>
      <c r="G167" s="20" t="s">
        <v>37</v>
      </c>
      <c r="H167" s="72">
        <v>12000000</v>
      </c>
      <c r="I167" s="72">
        <v>12000000</v>
      </c>
      <c r="J167" s="23" t="s">
        <v>38</v>
      </c>
      <c r="K167" s="23" t="s">
        <v>38</v>
      </c>
      <c r="L167" s="67" t="s">
        <v>203</v>
      </c>
    </row>
    <row r="168" spans="2:12" ht="33.75">
      <c r="B168" s="37">
        <v>81000000</v>
      </c>
      <c r="C168" s="67" t="s">
        <v>206</v>
      </c>
      <c r="D168" s="70">
        <v>43283</v>
      </c>
      <c r="E168" s="71">
        <v>90</v>
      </c>
      <c r="F168" s="28" t="s">
        <v>36</v>
      </c>
      <c r="G168" s="20" t="s">
        <v>37</v>
      </c>
      <c r="H168" s="72">
        <v>13320000</v>
      </c>
      <c r="I168" s="72">
        <v>13320000</v>
      </c>
      <c r="J168" s="23" t="s">
        <v>38</v>
      </c>
      <c r="K168" s="23" t="s">
        <v>38</v>
      </c>
      <c r="L168" s="67" t="s">
        <v>207</v>
      </c>
    </row>
    <row r="169" spans="2:12" ht="22.5">
      <c r="B169" s="37">
        <v>41000000</v>
      </c>
      <c r="C169" s="67" t="s">
        <v>208</v>
      </c>
      <c r="D169" s="70">
        <v>43283</v>
      </c>
      <c r="E169" s="71">
        <v>90</v>
      </c>
      <c r="F169" s="28" t="s">
        <v>36</v>
      </c>
      <c r="G169" s="20" t="s">
        <v>37</v>
      </c>
      <c r="H169" s="72">
        <v>7200000</v>
      </c>
      <c r="I169" s="72">
        <v>7200000</v>
      </c>
      <c r="J169" s="23" t="s">
        <v>38</v>
      </c>
      <c r="K169" s="23" t="s">
        <v>38</v>
      </c>
      <c r="L169" s="67" t="s">
        <v>207</v>
      </c>
    </row>
    <row r="170" spans="2:12" ht="22.5">
      <c r="B170" s="37">
        <v>41000000</v>
      </c>
      <c r="C170" s="67" t="s">
        <v>209</v>
      </c>
      <c r="D170" s="70">
        <v>43283</v>
      </c>
      <c r="E170" s="71">
        <v>30</v>
      </c>
      <c r="F170" s="28" t="s">
        <v>36</v>
      </c>
      <c r="G170" s="20" t="s">
        <v>37</v>
      </c>
      <c r="H170" s="72">
        <v>6000000</v>
      </c>
      <c r="I170" s="72">
        <v>6000000</v>
      </c>
      <c r="J170" s="23" t="s">
        <v>38</v>
      </c>
      <c r="K170" s="23" t="s">
        <v>38</v>
      </c>
      <c r="L170" s="67" t="s">
        <v>207</v>
      </c>
    </row>
    <row r="171" spans="2:12" ht="33.75">
      <c r="B171" s="37">
        <v>81000000</v>
      </c>
      <c r="C171" s="67" t="s">
        <v>210</v>
      </c>
      <c r="D171" s="70">
        <v>43283</v>
      </c>
      <c r="E171" s="71">
        <v>90</v>
      </c>
      <c r="F171" s="28" t="s">
        <v>36</v>
      </c>
      <c r="G171" s="20" t="s">
        <v>37</v>
      </c>
      <c r="H171" s="72">
        <v>10450000</v>
      </c>
      <c r="I171" s="72">
        <v>10450000</v>
      </c>
      <c r="J171" s="23" t="s">
        <v>38</v>
      </c>
      <c r="K171" s="23" t="s">
        <v>38</v>
      </c>
      <c r="L171" s="67" t="s">
        <v>207</v>
      </c>
    </row>
    <row r="172" spans="2:12" ht="33.75">
      <c r="B172" s="37">
        <v>41000000</v>
      </c>
      <c r="C172" s="67" t="s">
        <v>211</v>
      </c>
      <c r="D172" s="70">
        <v>43283</v>
      </c>
      <c r="E172" s="71">
        <v>30</v>
      </c>
      <c r="F172" s="28" t="s">
        <v>36</v>
      </c>
      <c r="G172" s="20" t="s">
        <v>37</v>
      </c>
      <c r="H172" s="72">
        <v>20194400</v>
      </c>
      <c r="I172" s="72">
        <v>20194400</v>
      </c>
      <c r="J172" s="23" t="s">
        <v>38</v>
      </c>
      <c r="K172" s="23" t="s">
        <v>38</v>
      </c>
      <c r="L172" s="67" t="s">
        <v>212</v>
      </c>
    </row>
    <row r="173" spans="2:12" ht="22.5">
      <c r="B173" s="37">
        <v>81000000</v>
      </c>
      <c r="C173" s="67" t="s">
        <v>213</v>
      </c>
      <c r="D173" s="70">
        <v>43283</v>
      </c>
      <c r="E173" s="71">
        <v>90</v>
      </c>
      <c r="F173" s="28" t="s">
        <v>36</v>
      </c>
      <c r="G173" s="20" t="s">
        <v>37</v>
      </c>
      <c r="H173" s="72">
        <v>11500000</v>
      </c>
      <c r="I173" s="72">
        <v>11500000</v>
      </c>
      <c r="J173" s="23" t="s">
        <v>38</v>
      </c>
      <c r="K173" s="23" t="s">
        <v>38</v>
      </c>
      <c r="L173" s="67" t="s">
        <v>212</v>
      </c>
    </row>
    <row r="174" spans="2:12" ht="22.5">
      <c r="B174" s="37">
        <v>81000000</v>
      </c>
      <c r="C174" s="67" t="s">
        <v>214</v>
      </c>
      <c r="D174" s="70">
        <v>43283</v>
      </c>
      <c r="E174" s="71">
        <v>90</v>
      </c>
      <c r="F174" s="28" t="s">
        <v>36</v>
      </c>
      <c r="G174" s="20" t="s">
        <v>37</v>
      </c>
      <c r="H174" s="72">
        <v>5000000</v>
      </c>
      <c r="I174" s="72">
        <v>5000000</v>
      </c>
      <c r="J174" s="23" t="s">
        <v>38</v>
      </c>
      <c r="K174" s="23" t="s">
        <v>38</v>
      </c>
      <c r="L174" s="67" t="s">
        <v>215</v>
      </c>
    </row>
    <row r="175" spans="2:12" ht="33.75">
      <c r="B175" s="37">
        <v>41000000</v>
      </c>
      <c r="C175" s="67" t="s">
        <v>216</v>
      </c>
      <c r="D175" s="70">
        <v>43283</v>
      </c>
      <c r="E175" s="71">
        <v>30</v>
      </c>
      <c r="F175" s="28" t="s">
        <v>36</v>
      </c>
      <c r="G175" s="20" t="s">
        <v>37</v>
      </c>
      <c r="H175" s="72">
        <v>7300000</v>
      </c>
      <c r="I175" s="72">
        <v>7300000</v>
      </c>
      <c r="J175" s="23" t="s">
        <v>38</v>
      </c>
      <c r="K175" s="23" t="s">
        <v>38</v>
      </c>
      <c r="L175" s="67" t="s">
        <v>215</v>
      </c>
    </row>
    <row r="176" spans="2:12" ht="45">
      <c r="B176" s="37">
        <v>41000000</v>
      </c>
      <c r="C176" s="67" t="s">
        <v>217</v>
      </c>
      <c r="D176" s="70">
        <v>43283</v>
      </c>
      <c r="E176" s="71">
        <v>30</v>
      </c>
      <c r="F176" s="28" t="s">
        <v>36</v>
      </c>
      <c r="G176" s="20" t="s">
        <v>37</v>
      </c>
      <c r="H176" s="72">
        <v>18700000</v>
      </c>
      <c r="I176" s="72">
        <v>18700000</v>
      </c>
      <c r="J176" s="23" t="s">
        <v>38</v>
      </c>
      <c r="K176" s="23" t="s">
        <v>38</v>
      </c>
      <c r="L176" s="67" t="s">
        <v>215</v>
      </c>
    </row>
    <row r="177" spans="2:12" ht="22.5">
      <c r="B177" s="37">
        <v>81000000</v>
      </c>
      <c r="C177" s="67" t="s">
        <v>218</v>
      </c>
      <c r="D177" s="70">
        <v>43283</v>
      </c>
      <c r="E177" s="71">
        <v>30</v>
      </c>
      <c r="F177" s="28" t="s">
        <v>36</v>
      </c>
      <c r="G177" s="20" t="s">
        <v>37</v>
      </c>
      <c r="H177" s="72">
        <v>700000</v>
      </c>
      <c r="I177" s="72">
        <v>700000</v>
      </c>
      <c r="J177" s="23" t="s">
        <v>38</v>
      </c>
      <c r="K177" s="23" t="s">
        <v>38</v>
      </c>
      <c r="L177" s="67" t="s">
        <v>215</v>
      </c>
    </row>
    <row r="178" spans="2:12" ht="22.5">
      <c r="B178" s="37">
        <v>41000000</v>
      </c>
      <c r="C178" s="67" t="s">
        <v>219</v>
      </c>
      <c r="D178" s="70">
        <v>43283</v>
      </c>
      <c r="E178" s="71">
        <v>30</v>
      </c>
      <c r="F178" s="28" t="s">
        <v>36</v>
      </c>
      <c r="G178" s="20" t="s">
        <v>37</v>
      </c>
      <c r="H178" s="72">
        <v>2910000</v>
      </c>
      <c r="I178" s="72">
        <v>2910000</v>
      </c>
      <c r="J178" s="23" t="s">
        <v>38</v>
      </c>
      <c r="K178" s="23" t="s">
        <v>38</v>
      </c>
      <c r="L178" s="67" t="s">
        <v>220</v>
      </c>
    </row>
    <row r="179" spans="2:12" ht="22.5">
      <c r="B179" s="37">
        <v>43231507</v>
      </c>
      <c r="C179" s="67" t="s">
        <v>221</v>
      </c>
      <c r="D179" s="70">
        <v>43283</v>
      </c>
      <c r="E179" s="71">
        <v>30</v>
      </c>
      <c r="F179" s="28" t="s">
        <v>36</v>
      </c>
      <c r="G179" s="20" t="s">
        <v>37</v>
      </c>
      <c r="H179" s="72">
        <v>15500000</v>
      </c>
      <c r="I179" s="72">
        <v>15500000</v>
      </c>
      <c r="J179" s="23" t="s">
        <v>38</v>
      </c>
      <c r="K179" s="23" t="s">
        <v>38</v>
      </c>
      <c r="L179" s="67" t="s">
        <v>220</v>
      </c>
    </row>
    <row r="180" spans="2:12" ht="22.5">
      <c r="B180" s="37">
        <v>41000000</v>
      </c>
      <c r="C180" s="67" t="s">
        <v>222</v>
      </c>
      <c r="D180" s="70">
        <v>43283</v>
      </c>
      <c r="E180" s="71">
        <v>30</v>
      </c>
      <c r="F180" s="28" t="s">
        <v>36</v>
      </c>
      <c r="G180" s="20" t="s">
        <v>37</v>
      </c>
      <c r="H180" s="72">
        <v>3180000</v>
      </c>
      <c r="I180" s="72">
        <v>3180000</v>
      </c>
      <c r="J180" s="23" t="s">
        <v>38</v>
      </c>
      <c r="K180" s="23" t="s">
        <v>38</v>
      </c>
      <c r="L180" s="67" t="s">
        <v>220</v>
      </c>
    </row>
    <row r="181" spans="2:12" ht="22.5">
      <c r="B181" s="37">
        <v>81000000</v>
      </c>
      <c r="C181" s="67" t="s">
        <v>223</v>
      </c>
      <c r="D181" s="70">
        <v>43283</v>
      </c>
      <c r="E181" s="71">
        <v>90</v>
      </c>
      <c r="F181" s="28" t="s">
        <v>36</v>
      </c>
      <c r="G181" s="20" t="s">
        <v>37</v>
      </c>
      <c r="H181" s="72">
        <v>2000000</v>
      </c>
      <c r="I181" s="72">
        <v>2000000</v>
      </c>
      <c r="J181" s="23" t="s">
        <v>38</v>
      </c>
      <c r="K181" s="23" t="s">
        <v>38</v>
      </c>
      <c r="L181" s="67" t="s">
        <v>220</v>
      </c>
    </row>
    <row r="182" spans="2:12" ht="22.5">
      <c r="B182" s="37">
        <v>81000000</v>
      </c>
      <c r="C182" s="67" t="s">
        <v>224</v>
      </c>
      <c r="D182" s="70">
        <v>43283</v>
      </c>
      <c r="E182" s="71">
        <v>90</v>
      </c>
      <c r="F182" s="28" t="s">
        <v>36</v>
      </c>
      <c r="G182" s="20" t="s">
        <v>37</v>
      </c>
      <c r="H182" s="72">
        <v>12000000</v>
      </c>
      <c r="I182" s="72">
        <v>12000000</v>
      </c>
      <c r="J182" s="23" t="s">
        <v>38</v>
      </c>
      <c r="K182" s="23" t="s">
        <v>38</v>
      </c>
      <c r="L182" s="67" t="s">
        <v>207</v>
      </c>
    </row>
    <row r="183" spans="2:12" ht="22.5">
      <c r="B183" s="37">
        <v>41000000</v>
      </c>
      <c r="C183" s="67" t="s">
        <v>225</v>
      </c>
      <c r="D183" s="70">
        <v>43283</v>
      </c>
      <c r="E183" s="71">
        <v>90</v>
      </c>
      <c r="F183" s="28" t="s">
        <v>36</v>
      </c>
      <c r="G183" s="20" t="s">
        <v>37</v>
      </c>
      <c r="H183" s="72">
        <v>12000000</v>
      </c>
      <c r="I183" s="72">
        <v>12000000</v>
      </c>
      <c r="J183" s="23" t="s">
        <v>38</v>
      </c>
      <c r="K183" s="23" t="s">
        <v>38</v>
      </c>
      <c r="L183" s="67" t="s">
        <v>207</v>
      </c>
    </row>
    <row r="184" spans="2:12" ht="22.5">
      <c r="B184" s="37">
        <v>41000000</v>
      </c>
      <c r="C184" s="67" t="s">
        <v>226</v>
      </c>
      <c r="D184" s="70">
        <v>43283</v>
      </c>
      <c r="E184" s="71">
        <v>30</v>
      </c>
      <c r="F184" s="28" t="s">
        <v>36</v>
      </c>
      <c r="G184" s="20" t="s">
        <v>37</v>
      </c>
      <c r="H184" s="72">
        <v>4000000</v>
      </c>
      <c r="I184" s="72">
        <v>4000000</v>
      </c>
      <c r="J184" s="23" t="s">
        <v>38</v>
      </c>
      <c r="K184" s="23" t="s">
        <v>38</v>
      </c>
      <c r="L184" s="67" t="s">
        <v>207</v>
      </c>
    </row>
    <row r="185" spans="2:12" ht="22.5">
      <c r="B185" s="37">
        <v>81000000</v>
      </c>
      <c r="C185" s="67" t="s">
        <v>227</v>
      </c>
      <c r="D185" s="70">
        <v>43283</v>
      </c>
      <c r="E185" s="71">
        <v>90</v>
      </c>
      <c r="F185" s="28" t="s">
        <v>36</v>
      </c>
      <c r="G185" s="20" t="s">
        <v>37</v>
      </c>
      <c r="H185" s="72">
        <v>5150000</v>
      </c>
      <c r="I185" s="72">
        <v>5150000</v>
      </c>
      <c r="J185" s="23" t="s">
        <v>38</v>
      </c>
      <c r="K185" s="23" t="s">
        <v>38</v>
      </c>
      <c r="L185" s="67" t="s">
        <v>207</v>
      </c>
    </row>
    <row r="186" spans="2:12" ht="33.75">
      <c r="B186" s="37">
        <v>41000000</v>
      </c>
      <c r="C186" s="74" t="s">
        <v>228</v>
      </c>
      <c r="D186" s="70">
        <v>43283</v>
      </c>
      <c r="E186" s="71">
        <v>30</v>
      </c>
      <c r="F186" s="28" t="s">
        <v>36</v>
      </c>
      <c r="G186" s="20" t="s">
        <v>37</v>
      </c>
      <c r="H186" s="72">
        <v>3800000</v>
      </c>
      <c r="I186" s="72">
        <v>3800000</v>
      </c>
      <c r="J186" s="23" t="s">
        <v>38</v>
      </c>
      <c r="K186" s="23" t="s">
        <v>38</v>
      </c>
      <c r="L186" s="67" t="s">
        <v>229</v>
      </c>
    </row>
    <row r="187" spans="2:12" ht="22.5">
      <c r="B187" s="37">
        <v>41000000</v>
      </c>
      <c r="C187" s="74" t="s">
        <v>230</v>
      </c>
      <c r="D187" s="70">
        <v>43283</v>
      </c>
      <c r="E187" s="71">
        <v>30</v>
      </c>
      <c r="F187" s="28" t="s">
        <v>36</v>
      </c>
      <c r="G187" s="20" t="s">
        <v>37</v>
      </c>
      <c r="H187" s="72">
        <v>150000</v>
      </c>
      <c r="I187" s="72">
        <v>150000</v>
      </c>
      <c r="J187" s="23" t="s">
        <v>38</v>
      </c>
      <c r="K187" s="23" t="s">
        <v>38</v>
      </c>
      <c r="L187" s="67" t="s">
        <v>229</v>
      </c>
    </row>
    <row r="188" spans="2:12" ht="22.5">
      <c r="B188" s="37">
        <v>41000000</v>
      </c>
      <c r="C188" s="74" t="s">
        <v>231</v>
      </c>
      <c r="D188" s="70">
        <v>43283</v>
      </c>
      <c r="E188" s="71">
        <v>30</v>
      </c>
      <c r="F188" s="28" t="s">
        <v>36</v>
      </c>
      <c r="G188" s="20" t="s">
        <v>37</v>
      </c>
      <c r="H188" s="72">
        <v>3000000</v>
      </c>
      <c r="I188" s="72">
        <v>3000000</v>
      </c>
      <c r="J188" s="23" t="s">
        <v>38</v>
      </c>
      <c r="K188" s="23" t="s">
        <v>38</v>
      </c>
      <c r="L188" s="67" t="s">
        <v>232</v>
      </c>
    </row>
    <row r="189" spans="2:12" ht="22.5">
      <c r="B189" s="37">
        <v>41000000</v>
      </c>
      <c r="C189" s="74" t="s">
        <v>233</v>
      </c>
      <c r="D189" s="70">
        <v>43283</v>
      </c>
      <c r="E189" s="71">
        <v>30</v>
      </c>
      <c r="F189" s="28" t="s">
        <v>36</v>
      </c>
      <c r="G189" s="20" t="s">
        <v>37</v>
      </c>
      <c r="H189" s="72">
        <v>500000</v>
      </c>
      <c r="I189" s="72">
        <v>500000</v>
      </c>
      <c r="J189" s="23" t="s">
        <v>38</v>
      </c>
      <c r="K189" s="23" t="s">
        <v>38</v>
      </c>
      <c r="L189" s="67" t="s">
        <v>232</v>
      </c>
    </row>
    <row r="190" spans="2:12" ht="22.5">
      <c r="B190" s="37">
        <v>41000000</v>
      </c>
      <c r="C190" s="74" t="s">
        <v>234</v>
      </c>
      <c r="D190" s="70">
        <v>43283</v>
      </c>
      <c r="E190" s="71">
        <v>30</v>
      </c>
      <c r="F190" s="28" t="s">
        <v>36</v>
      </c>
      <c r="G190" s="20" t="s">
        <v>37</v>
      </c>
      <c r="H190" s="72">
        <v>2500000</v>
      </c>
      <c r="I190" s="72">
        <v>2500000</v>
      </c>
      <c r="J190" s="23" t="s">
        <v>38</v>
      </c>
      <c r="K190" s="23" t="s">
        <v>38</v>
      </c>
      <c r="L190" s="67" t="s">
        <v>235</v>
      </c>
    </row>
    <row r="191" spans="2:12" ht="22.5">
      <c r="B191" s="37">
        <v>81000000</v>
      </c>
      <c r="C191" s="74" t="s">
        <v>236</v>
      </c>
      <c r="D191" s="70">
        <v>43283</v>
      </c>
      <c r="E191" s="71">
        <v>30</v>
      </c>
      <c r="F191" s="28" t="s">
        <v>36</v>
      </c>
      <c r="G191" s="20" t="s">
        <v>37</v>
      </c>
      <c r="H191" s="72">
        <v>1500000</v>
      </c>
      <c r="I191" s="72">
        <v>1500000</v>
      </c>
      <c r="J191" s="23" t="s">
        <v>38</v>
      </c>
      <c r="K191" s="23" t="s">
        <v>38</v>
      </c>
      <c r="L191" s="67" t="s">
        <v>207</v>
      </c>
    </row>
    <row r="192" spans="2:12" ht="22.5">
      <c r="B192" s="37">
        <v>41000000</v>
      </c>
      <c r="C192" s="74" t="s">
        <v>237</v>
      </c>
      <c r="D192" s="70">
        <v>43283</v>
      </c>
      <c r="E192" s="71">
        <v>30</v>
      </c>
      <c r="F192" s="28" t="s">
        <v>36</v>
      </c>
      <c r="G192" s="20" t="s">
        <v>37</v>
      </c>
      <c r="H192" s="72">
        <v>500000</v>
      </c>
      <c r="I192" s="72">
        <v>500000</v>
      </c>
      <c r="J192" s="23" t="s">
        <v>38</v>
      </c>
      <c r="K192" s="23" t="s">
        <v>38</v>
      </c>
      <c r="L192" s="67" t="s">
        <v>207</v>
      </c>
    </row>
    <row r="193" spans="2:12" ht="22.5">
      <c r="B193" s="37">
        <v>41000000</v>
      </c>
      <c r="C193" s="74" t="s">
        <v>238</v>
      </c>
      <c r="D193" s="70">
        <v>43283</v>
      </c>
      <c r="E193" s="71">
        <v>30</v>
      </c>
      <c r="F193" s="28" t="s">
        <v>36</v>
      </c>
      <c r="G193" s="20" t="s">
        <v>37</v>
      </c>
      <c r="H193" s="72">
        <v>2500000</v>
      </c>
      <c r="I193" s="72">
        <v>2500000</v>
      </c>
      <c r="J193" s="23" t="s">
        <v>38</v>
      </c>
      <c r="K193" s="23" t="s">
        <v>38</v>
      </c>
      <c r="L193" s="67" t="s">
        <v>235</v>
      </c>
    </row>
    <row r="194" spans="2:12" ht="33.75">
      <c r="B194" s="37">
        <v>81000000</v>
      </c>
      <c r="C194" s="74" t="s">
        <v>239</v>
      </c>
      <c r="D194" s="70">
        <v>43283</v>
      </c>
      <c r="E194" s="71">
        <v>30</v>
      </c>
      <c r="F194" s="28" t="s">
        <v>36</v>
      </c>
      <c r="G194" s="20" t="s">
        <v>37</v>
      </c>
      <c r="H194" s="72">
        <v>1000000</v>
      </c>
      <c r="I194" s="72">
        <v>1000000</v>
      </c>
      <c r="J194" s="23" t="s">
        <v>38</v>
      </c>
      <c r="K194" s="23" t="s">
        <v>38</v>
      </c>
      <c r="L194" s="67" t="s">
        <v>167</v>
      </c>
    </row>
    <row r="195" spans="2:12" ht="22.5">
      <c r="B195" s="37">
        <v>41000000</v>
      </c>
      <c r="C195" s="74" t="s">
        <v>240</v>
      </c>
      <c r="D195" s="70">
        <v>43283</v>
      </c>
      <c r="E195" s="71">
        <v>30</v>
      </c>
      <c r="F195" s="28" t="s">
        <v>36</v>
      </c>
      <c r="G195" s="20" t="s">
        <v>37</v>
      </c>
      <c r="H195" s="72">
        <v>2000000</v>
      </c>
      <c r="I195" s="72">
        <v>2000000</v>
      </c>
      <c r="J195" s="23" t="s">
        <v>38</v>
      </c>
      <c r="K195" s="23" t="s">
        <v>38</v>
      </c>
      <c r="L195" s="67" t="s">
        <v>167</v>
      </c>
    </row>
    <row r="196" spans="2:12" ht="22.5">
      <c r="B196" s="37">
        <v>41000000</v>
      </c>
      <c r="C196" s="74" t="s">
        <v>241</v>
      </c>
      <c r="D196" s="70">
        <v>43283</v>
      </c>
      <c r="E196" s="71">
        <v>30</v>
      </c>
      <c r="F196" s="28" t="s">
        <v>36</v>
      </c>
      <c r="G196" s="20" t="s">
        <v>37</v>
      </c>
      <c r="H196" s="72">
        <v>2000000</v>
      </c>
      <c r="I196" s="72">
        <v>2000000</v>
      </c>
      <c r="J196" s="23" t="s">
        <v>38</v>
      </c>
      <c r="K196" s="23" t="s">
        <v>38</v>
      </c>
      <c r="L196" s="67" t="s">
        <v>167</v>
      </c>
    </row>
    <row r="197" spans="2:12" ht="22.5">
      <c r="B197" s="37">
        <v>41000000</v>
      </c>
      <c r="C197" s="74" t="s">
        <v>242</v>
      </c>
      <c r="D197" s="70">
        <v>43283</v>
      </c>
      <c r="E197" s="71">
        <v>30</v>
      </c>
      <c r="F197" s="28" t="s">
        <v>36</v>
      </c>
      <c r="G197" s="20" t="s">
        <v>37</v>
      </c>
      <c r="H197" s="72">
        <v>2500000</v>
      </c>
      <c r="I197" s="72">
        <v>2500000</v>
      </c>
      <c r="J197" s="23" t="s">
        <v>38</v>
      </c>
      <c r="K197" s="23" t="s">
        <v>38</v>
      </c>
      <c r="L197" s="67" t="s">
        <v>235</v>
      </c>
    </row>
    <row r="198" spans="2:12" ht="15">
      <c r="B198" s="37">
        <v>80000000</v>
      </c>
      <c r="C198" s="45" t="s">
        <v>243</v>
      </c>
      <c r="D198" s="70">
        <v>43283</v>
      </c>
      <c r="E198" s="71">
        <v>360</v>
      </c>
      <c r="F198" s="28" t="s">
        <v>36</v>
      </c>
      <c r="G198" s="20" t="s">
        <v>37</v>
      </c>
      <c r="H198" s="72">
        <v>50000000</v>
      </c>
      <c r="I198" s="72">
        <v>50000000</v>
      </c>
      <c r="J198" s="23" t="s">
        <v>38</v>
      </c>
      <c r="K198" s="23" t="s">
        <v>38</v>
      </c>
      <c r="L198" s="67" t="s">
        <v>212</v>
      </c>
    </row>
    <row r="199" spans="2:12" ht="22.5">
      <c r="B199" s="37">
        <v>41000000</v>
      </c>
      <c r="C199" s="67" t="s">
        <v>244</v>
      </c>
      <c r="D199" s="70">
        <v>43283</v>
      </c>
      <c r="E199" s="71">
        <v>30</v>
      </c>
      <c r="F199" s="28" t="s">
        <v>36</v>
      </c>
      <c r="G199" s="20" t="s">
        <v>37</v>
      </c>
      <c r="H199" s="72">
        <v>30000000</v>
      </c>
      <c r="I199" s="72">
        <v>30000000</v>
      </c>
      <c r="J199" s="23" t="s">
        <v>38</v>
      </c>
      <c r="K199" s="23" t="s">
        <v>38</v>
      </c>
      <c r="L199" s="67" t="s">
        <v>207</v>
      </c>
    </row>
    <row r="200" spans="2:12" ht="33.75">
      <c r="B200" s="37">
        <v>81000000</v>
      </c>
      <c r="C200" s="67" t="s">
        <v>245</v>
      </c>
      <c r="D200" s="70">
        <v>43283</v>
      </c>
      <c r="E200" s="71">
        <v>90</v>
      </c>
      <c r="F200" s="28" t="s">
        <v>36</v>
      </c>
      <c r="G200" s="20" t="s">
        <v>37</v>
      </c>
      <c r="H200" s="72">
        <v>12000000</v>
      </c>
      <c r="I200" s="72">
        <v>12000000</v>
      </c>
      <c r="J200" s="23" t="s">
        <v>38</v>
      </c>
      <c r="K200" s="23" t="s">
        <v>38</v>
      </c>
      <c r="L200" s="67" t="s">
        <v>207</v>
      </c>
    </row>
    <row r="201" spans="2:12" ht="33.75">
      <c r="B201" s="37">
        <v>81000000</v>
      </c>
      <c r="C201" s="74" t="s">
        <v>246</v>
      </c>
      <c r="D201" s="70">
        <v>43105</v>
      </c>
      <c r="E201" s="71">
        <v>30</v>
      </c>
      <c r="F201" s="28" t="s">
        <v>36</v>
      </c>
      <c r="G201" s="20" t="s">
        <v>37</v>
      </c>
      <c r="H201" s="72">
        <v>50000000</v>
      </c>
      <c r="I201" s="72">
        <v>50000000</v>
      </c>
      <c r="J201" s="23" t="s">
        <v>38</v>
      </c>
      <c r="K201" s="23" t="s">
        <v>38</v>
      </c>
      <c r="L201" s="45" t="s">
        <v>159</v>
      </c>
    </row>
    <row r="202" spans="2:12" ht="90">
      <c r="B202" s="20">
        <v>84131501</v>
      </c>
      <c r="C202" s="73" t="s">
        <v>247</v>
      </c>
      <c r="D202" s="39">
        <v>43108</v>
      </c>
      <c r="E202" s="23">
        <v>340</v>
      </c>
      <c r="F202" s="28" t="s">
        <v>55</v>
      </c>
      <c r="G202" s="20" t="s">
        <v>101</v>
      </c>
      <c r="H202" s="38">
        <f>500000000-1</f>
        <v>499999999</v>
      </c>
      <c r="I202" s="36">
        <f aca="true" t="shared" si="4" ref="I202:I266">+H202</f>
        <v>499999999</v>
      </c>
      <c r="J202" s="23" t="s">
        <v>38</v>
      </c>
      <c r="K202" s="23" t="s">
        <v>38</v>
      </c>
      <c r="L202" s="42" t="s">
        <v>248</v>
      </c>
    </row>
    <row r="203" spans="2:12" ht="22.5">
      <c r="B203" s="20">
        <v>84130000</v>
      </c>
      <c r="C203" s="73" t="s">
        <v>249</v>
      </c>
      <c r="D203" s="39">
        <v>43108</v>
      </c>
      <c r="E203" s="23">
        <v>340</v>
      </c>
      <c r="F203" s="28" t="s">
        <v>55</v>
      </c>
      <c r="G203" s="20" t="s">
        <v>101</v>
      </c>
      <c r="H203" s="38">
        <v>1</v>
      </c>
      <c r="I203" s="36">
        <f t="shared" si="4"/>
        <v>1</v>
      </c>
      <c r="J203" s="23" t="s">
        <v>38</v>
      </c>
      <c r="K203" s="23" t="s">
        <v>38</v>
      </c>
      <c r="L203" s="42" t="s">
        <v>248</v>
      </c>
    </row>
    <row r="204" spans="2:12" ht="33.75">
      <c r="B204" s="75">
        <v>92121504</v>
      </c>
      <c r="C204" s="73" t="s">
        <v>250</v>
      </c>
      <c r="D204" s="39">
        <v>43130</v>
      </c>
      <c r="E204" s="23">
        <v>330</v>
      </c>
      <c r="F204" s="28" t="s">
        <v>55</v>
      </c>
      <c r="G204" s="20" t="s">
        <v>101</v>
      </c>
      <c r="H204" s="38">
        <f>11*145000000-100000000</f>
        <v>1495000000</v>
      </c>
      <c r="I204" s="36">
        <f t="shared" si="4"/>
        <v>1495000000</v>
      </c>
      <c r="J204" s="23" t="s">
        <v>38</v>
      </c>
      <c r="K204" s="23" t="s">
        <v>38</v>
      </c>
      <c r="L204" s="42" t="s">
        <v>248</v>
      </c>
    </row>
    <row r="205" spans="2:12" ht="33.75">
      <c r="B205" s="75" t="s">
        <v>251</v>
      </c>
      <c r="C205" s="73" t="s">
        <v>252</v>
      </c>
      <c r="D205" s="39">
        <v>43130</v>
      </c>
      <c r="E205" s="20">
        <v>330</v>
      </c>
      <c r="F205" s="28" t="s">
        <v>55</v>
      </c>
      <c r="G205" s="20" t="s">
        <v>101</v>
      </c>
      <c r="H205" s="38">
        <f>11*125000000-81831800</f>
        <v>1293168200</v>
      </c>
      <c r="I205" s="36">
        <f t="shared" si="4"/>
        <v>1293168200</v>
      </c>
      <c r="J205" s="23" t="s">
        <v>38</v>
      </c>
      <c r="K205" s="23" t="s">
        <v>38</v>
      </c>
      <c r="L205" s="42" t="s">
        <v>248</v>
      </c>
    </row>
    <row r="206" spans="2:12" ht="22.5">
      <c r="B206" s="20">
        <v>78111800</v>
      </c>
      <c r="C206" s="73" t="s">
        <v>253</v>
      </c>
      <c r="D206" s="39">
        <v>43116</v>
      </c>
      <c r="E206" s="20">
        <v>330</v>
      </c>
      <c r="F206" s="28" t="s">
        <v>55</v>
      </c>
      <c r="G206" s="20" t="s">
        <v>101</v>
      </c>
      <c r="H206" s="38">
        <v>223100000</v>
      </c>
      <c r="I206" s="36">
        <f t="shared" si="4"/>
        <v>223100000</v>
      </c>
      <c r="J206" s="23" t="s">
        <v>38</v>
      </c>
      <c r="K206" s="23" t="s">
        <v>38</v>
      </c>
      <c r="L206" s="42" t="s">
        <v>248</v>
      </c>
    </row>
    <row r="207" spans="2:12" ht="22.5">
      <c r="B207" s="23">
        <v>81120000</v>
      </c>
      <c r="C207" s="40" t="s">
        <v>254</v>
      </c>
      <c r="D207" s="39">
        <v>43102</v>
      </c>
      <c r="E207" s="23">
        <v>360</v>
      </c>
      <c r="F207" s="23" t="s">
        <v>104</v>
      </c>
      <c r="G207" s="20" t="s">
        <v>101</v>
      </c>
      <c r="H207" s="38">
        <f>5056800/30*360</f>
        <v>60681600</v>
      </c>
      <c r="I207" s="36">
        <f t="shared" si="4"/>
        <v>60681600</v>
      </c>
      <c r="J207" s="23" t="s">
        <v>38</v>
      </c>
      <c r="K207" s="23" t="s">
        <v>38</v>
      </c>
      <c r="L207" s="42" t="s">
        <v>255</v>
      </c>
    </row>
    <row r="208" spans="2:12" ht="22.5">
      <c r="B208" s="23">
        <v>90121502</v>
      </c>
      <c r="C208" s="40" t="s">
        <v>256</v>
      </c>
      <c r="D208" s="39">
        <v>43129</v>
      </c>
      <c r="E208" s="23">
        <v>330</v>
      </c>
      <c r="F208" s="28" t="s">
        <v>55</v>
      </c>
      <c r="G208" s="20" t="s">
        <v>101</v>
      </c>
      <c r="H208" s="38">
        <v>165000000</v>
      </c>
      <c r="I208" s="36">
        <f t="shared" si="4"/>
        <v>165000000</v>
      </c>
      <c r="J208" s="23" t="s">
        <v>38</v>
      </c>
      <c r="K208" s="23" t="s">
        <v>38</v>
      </c>
      <c r="L208" s="42" t="s">
        <v>255</v>
      </c>
    </row>
    <row r="209" spans="2:12" ht="22.5">
      <c r="B209" s="37">
        <v>44120000</v>
      </c>
      <c r="C209" s="40" t="s">
        <v>257</v>
      </c>
      <c r="D209" s="39">
        <v>43220</v>
      </c>
      <c r="E209" s="23">
        <v>240</v>
      </c>
      <c r="F209" s="28" t="s">
        <v>55</v>
      </c>
      <c r="G209" s="20" t="s">
        <v>101</v>
      </c>
      <c r="H209" s="38">
        <v>52000000</v>
      </c>
      <c r="I209" s="36">
        <f t="shared" si="4"/>
        <v>52000000</v>
      </c>
      <c r="J209" s="23" t="s">
        <v>38</v>
      </c>
      <c r="K209" s="23" t="s">
        <v>38</v>
      </c>
      <c r="L209" s="42" t="s">
        <v>255</v>
      </c>
    </row>
    <row r="210" spans="2:12" ht="22.5">
      <c r="B210" s="20">
        <v>78111804</v>
      </c>
      <c r="C210" s="73" t="s">
        <v>258</v>
      </c>
      <c r="D210" s="39">
        <v>43116</v>
      </c>
      <c r="E210" s="20">
        <v>330</v>
      </c>
      <c r="F210" s="28" t="s">
        <v>55</v>
      </c>
      <c r="G210" s="20" t="s">
        <v>101</v>
      </c>
      <c r="H210" s="38">
        <v>15000000</v>
      </c>
      <c r="I210" s="36">
        <f t="shared" si="4"/>
        <v>15000000</v>
      </c>
      <c r="J210" s="23" t="s">
        <v>38</v>
      </c>
      <c r="K210" s="23" t="s">
        <v>38</v>
      </c>
      <c r="L210" s="42" t="s">
        <v>248</v>
      </c>
    </row>
    <row r="211" spans="2:12" ht="22.5">
      <c r="B211" s="20" t="s">
        <v>259</v>
      </c>
      <c r="C211" s="73" t="s">
        <v>260</v>
      </c>
      <c r="D211" s="39">
        <v>43132</v>
      </c>
      <c r="E211" s="20">
        <v>330</v>
      </c>
      <c r="F211" s="28" t="s">
        <v>55</v>
      </c>
      <c r="G211" s="20" t="s">
        <v>101</v>
      </c>
      <c r="H211" s="38">
        <v>20000000</v>
      </c>
      <c r="I211" s="36">
        <f t="shared" si="4"/>
        <v>20000000</v>
      </c>
      <c r="J211" s="23" t="s">
        <v>38</v>
      </c>
      <c r="K211" s="23" t="s">
        <v>38</v>
      </c>
      <c r="L211" s="42" t="s">
        <v>248</v>
      </c>
    </row>
    <row r="212" spans="2:12" ht="22.5">
      <c r="B212" s="20">
        <v>80111707</v>
      </c>
      <c r="C212" s="73" t="s">
        <v>261</v>
      </c>
      <c r="D212" s="39">
        <v>43136</v>
      </c>
      <c r="E212" s="20">
        <v>30</v>
      </c>
      <c r="F212" s="28" t="s">
        <v>55</v>
      </c>
      <c r="G212" s="20" t="s">
        <v>101</v>
      </c>
      <c r="H212" s="38">
        <v>15000000</v>
      </c>
      <c r="I212" s="36">
        <f t="shared" si="4"/>
        <v>15000000</v>
      </c>
      <c r="J212" s="23" t="s">
        <v>38</v>
      </c>
      <c r="K212" s="23" t="s">
        <v>38</v>
      </c>
      <c r="L212" s="42" t="s">
        <v>248</v>
      </c>
    </row>
    <row r="213" spans="2:12" ht="22.5">
      <c r="B213" s="20">
        <v>78181507</v>
      </c>
      <c r="C213" s="73" t="s">
        <v>262</v>
      </c>
      <c r="D213" s="39">
        <v>43116</v>
      </c>
      <c r="E213" s="20">
        <v>330</v>
      </c>
      <c r="F213" s="28" t="s">
        <v>55</v>
      </c>
      <c r="G213" s="20" t="s">
        <v>101</v>
      </c>
      <c r="H213" s="38">
        <v>8000000</v>
      </c>
      <c r="I213" s="36">
        <f t="shared" si="4"/>
        <v>8000000</v>
      </c>
      <c r="J213" s="23" t="s">
        <v>38</v>
      </c>
      <c r="K213" s="23" t="s">
        <v>38</v>
      </c>
      <c r="L213" s="42" t="s">
        <v>248</v>
      </c>
    </row>
    <row r="214" spans="2:12" ht="33.75">
      <c r="B214" s="24">
        <v>72102103</v>
      </c>
      <c r="C214" s="73" t="s">
        <v>263</v>
      </c>
      <c r="D214" s="39">
        <v>43146</v>
      </c>
      <c r="E214" s="20">
        <v>330</v>
      </c>
      <c r="F214" s="28" t="s">
        <v>55</v>
      </c>
      <c r="G214" s="20" t="s">
        <v>101</v>
      </c>
      <c r="H214" s="38">
        <v>18000000</v>
      </c>
      <c r="I214" s="36">
        <f t="shared" si="4"/>
        <v>18000000</v>
      </c>
      <c r="J214" s="23" t="s">
        <v>38</v>
      </c>
      <c r="K214" s="23" t="s">
        <v>38</v>
      </c>
      <c r="L214" s="42" t="s">
        <v>248</v>
      </c>
    </row>
    <row r="215" spans="2:12" ht="22.5">
      <c r="B215" s="24">
        <v>72102900</v>
      </c>
      <c r="C215" s="73" t="s">
        <v>264</v>
      </c>
      <c r="D215" s="39">
        <v>43160</v>
      </c>
      <c r="E215" s="23">
        <v>290</v>
      </c>
      <c r="F215" s="28" t="s">
        <v>55</v>
      </c>
      <c r="G215" s="23" t="s">
        <v>37</v>
      </c>
      <c r="H215" s="38">
        <v>12000000</v>
      </c>
      <c r="I215" s="36">
        <f t="shared" si="4"/>
        <v>12000000</v>
      </c>
      <c r="J215" s="23" t="s">
        <v>38</v>
      </c>
      <c r="K215" s="23" t="s">
        <v>38</v>
      </c>
      <c r="L215" s="42" t="s">
        <v>248</v>
      </c>
    </row>
    <row r="216" spans="2:12" ht="22.5">
      <c r="B216" s="24">
        <v>72101516</v>
      </c>
      <c r="C216" s="73" t="s">
        <v>265</v>
      </c>
      <c r="D216" s="39">
        <v>43281</v>
      </c>
      <c r="E216" s="23">
        <v>330</v>
      </c>
      <c r="F216" s="28" t="s">
        <v>55</v>
      </c>
      <c r="G216" s="23" t="s">
        <v>37</v>
      </c>
      <c r="H216" s="38">
        <v>8000000</v>
      </c>
      <c r="I216" s="36">
        <f t="shared" si="4"/>
        <v>8000000</v>
      </c>
      <c r="J216" s="23" t="s">
        <v>38</v>
      </c>
      <c r="K216" s="23" t="s">
        <v>38</v>
      </c>
      <c r="L216" s="42" t="s">
        <v>248</v>
      </c>
    </row>
    <row r="217" spans="2:12" ht="45">
      <c r="B217" s="20" t="s">
        <v>266</v>
      </c>
      <c r="C217" s="73" t="s">
        <v>267</v>
      </c>
      <c r="D217" s="39">
        <v>43130</v>
      </c>
      <c r="E217" s="76">
        <v>345</v>
      </c>
      <c r="F217" s="28" t="s">
        <v>55</v>
      </c>
      <c r="G217" s="23" t="s">
        <v>37</v>
      </c>
      <c r="H217" s="38">
        <v>25000000</v>
      </c>
      <c r="I217" s="36">
        <f t="shared" si="4"/>
        <v>25000000</v>
      </c>
      <c r="J217" s="23" t="s">
        <v>38</v>
      </c>
      <c r="K217" s="23" t="s">
        <v>38</v>
      </c>
      <c r="L217" s="42" t="s">
        <v>248</v>
      </c>
    </row>
    <row r="218" spans="2:12" ht="22.5">
      <c r="B218" s="20">
        <v>72102900</v>
      </c>
      <c r="C218" s="73" t="s">
        <v>268</v>
      </c>
      <c r="D218" s="39">
        <v>43160</v>
      </c>
      <c r="E218" s="76">
        <v>60</v>
      </c>
      <c r="F218" s="28" t="s">
        <v>55</v>
      </c>
      <c r="G218" s="23" t="s">
        <v>37</v>
      </c>
      <c r="H218" s="38">
        <v>15000000</v>
      </c>
      <c r="I218" s="36">
        <f t="shared" si="4"/>
        <v>15000000</v>
      </c>
      <c r="J218" s="23" t="s">
        <v>38</v>
      </c>
      <c r="K218" s="23" t="s">
        <v>38</v>
      </c>
      <c r="L218" s="42" t="s">
        <v>248</v>
      </c>
    </row>
    <row r="219" spans="2:12" ht="22.5">
      <c r="B219" s="20" t="s">
        <v>269</v>
      </c>
      <c r="C219" s="73" t="s">
        <v>270</v>
      </c>
      <c r="D219" s="39">
        <v>43221</v>
      </c>
      <c r="E219" s="23">
        <v>60</v>
      </c>
      <c r="F219" s="28" t="s">
        <v>55</v>
      </c>
      <c r="G219" s="23" t="s">
        <v>37</v>
      </c>
      <c r="H219" s="38">
        <v>15000000</v>
      </c>
      <c r="I219" s="36">
        <f t="shared" si="4"/>
        <v>15000000</v>
      </c>
      <c r="J219" s="23" t="s">
        <v>38</v>
      </c>
      <c r="K219" s="23" t="s">
        <v>38</v>
      </c>
      <c r="L219" s="42" t="s">
        <v>248</v>
      </c>
    </row>
    <row r="220" spans="2:12" ht="22.5">
      <c r="B220" s="20">
        <v>92121701</v>
      </c>
      <c r="C220" s="73" t="s">
        <v>271</v>
      </c>
      <c r="D220" s="39">
        <v>43160</v>
      </c>
      <c r="E220" s="28">
        <v>90</v>
      </c>
      <c r="F220" s="28" t="s">
        <v>55</v>
      </c>
      <c r="G220" s="23" t="s">
        <v>37</v>
      </c>
      <c r="H220" s="38">
        <v>7000000</v>
      </c>
      <c r="I220" s="36">
        <f t="shared" si="4"/>
        <v>7000000</v>
      </c>
      <c r="J220" s="23" t="s">
        <v>38</v>
      </c>
      <c r="K220" s="23" t="s">
        <v>38</v>
      </c>
      <c r="L220" s="42" t="s">
        <v>248</v>
      </c>
    </row>
    <row r="221" spans="2:12" ht="22.5">
      <c r="B221" s="20">
        <v>72101509</v>
      </c>
      <c r="C221" s="73" t="s">
        <v>272</v>
      </c>
      <c r="D221" s="39">
        <v>43252</v>
      </c>
      <c r="E221" s="28">
        <v>30</v>
      </c>
      <c r="F221" s="28" t="s">
        <v>55</v>
      </c>
      <c r="G221" s="23" t="s">
        <v>37</v>
      </c>
      <c r="H221" s="38">
        <v>14000000</v>
      </c>
      <c r="I221" s="36">
        <f t="shared" si="4"/>
        <v>14000000</v>
      </c>
      <c r="J221" s="23" t="s">
        <v>38</v>
      </c>
      <c r="K221" s="23" t="s">
        <v>38</v>
      </c>
      <c r="L221" s="42" t="s">
        <v>248</v>
      </c>
    </row>
    <row r="222" spans="2:12" ht="22.5">
      <c r="B222" s="20">
        <v>72101506</v>
      </c>
      <c r="C222" s="73" t="s">
        <v>273</v>
      </c>
      <c r="D222" s="39">
        <v>43132</v>
      </c>
      <c r="E222" s="28">
        <v>330</v>
      </c>
      <c r="F222" s="28" t="s">
        <v>55</v>
      </c>
      <c r="G222" s="23" t="s">
        <v>37</v>
      </c>
      <c r="H222" s="38">
        <v>18000000</v>
      </c>
      <c r="I222" s="36">
        <f t="shared" si="4"/>
        <v>18000000</v>
      </c>
      <c r="J222" s="23" t="s">
        <v>38</v>
      </c>
      <c r="K222" s="23" t="s">
        <v>38</v>
      </c>
      <c r="L222" s="42" t="s">
        <v>248</v>
      </c>
    </row>
    <row r="223" spans="2:12" ht="22.5">
      <c r="B223" s="20">
        <v>72103300</v>
      </c>
      <c r="C223" s="73" t="s">
        <v>274</v>
      </c>
      <c r="D223" s="39">
        <v>43221</v>
      </c>
      <c r="E223" s="28">
        <v>30</v>
      </c>
      <c r="F223" s="28" t="s">
        <v>55</v>
      </c>
      <c r="G223" s="23" t="s">
        <v>37</v>
      </c>
      <c r="H223" s="38">
        <v>12000000</v>
      </c>
      <c r="I223" s="36">
        <f t="shared" si="4"/>
        <v>12000000</v>
      </c>
      <c r="J223" s="23" t="s">
        <v>38</v>
      </c>
      <c r="K223" s="23" t="s">
        <v>38</v>
      </c>
      <c r="L223" s="42" t="s">
        <v>248</v>
      </c>
    </row>
    <row r="224" spans="2:12" ht="22.5">
      <c r="B224" s="20">
        <v>72103300</v>
      </c>
      <c r="C224" s="73" t="s">
        <v>275</v>
      </c>
      <c r="D224" s="39">
        <v>43220</v>
      </c>
      <c r="E224" s="28">
        <v>330</v>
      </c>
      <c r="F224" s="28" t="s">
        <v>55</v>
      </c>
      <c r="G224" s="23" t="s">
        <v>37</v>
      </c>
      <c r="H224" s="38">
        <v>120000000</v>
      </c>
      <c r="I224" s="36">
        <f t="shared" si="4"/>
        <v>120000000</v>
      </c>
      <c r="J224" s="23" t="s">
        <v>38</v>
      </c>
      <c r="K224" s="23" t="s">
        <v>38</v>
      </c>
      <c r="L224" s="42" t="s">
        <v>248</v>
      </c>
    </row>
    <row r="225" spans="2:12" ht="22.5">
      <c r="B225" s="20">
        <v>70111503</v>
      </c>
      <c r="C225" s="73" t="s">
        <v>276</v>
      </c>
      <c r="D225" s="39">
        <v>43191</v>
      </c>
      <c r="E225" s="28">
        <v>30</v>
      </c>
      <c r="F225" s="28" t="s">
        <v>55</v>
      </c>
      <c r="G225" s="77" t="s">
        <v>138</v>
      </c>
      <c r="H225" s="38">
        <v>8000000</v>
      </c>
      <c r="I225" s="36">
        <f t="shared" si="4"/>
        <v>8000000</v>
      </c>
      <c r="J225" s="23" t="s">
        <v>38</v>
      </c>
      <c r="K225" s="23" t="s">
        <v>38</v>
      </c>
      <c r="L225" s="42" t="s">
        <v>248</v>
      </c>
    </row>
    <row r="226" spans="2:12" ht="45">
      <c r="B226" s="20">
        <v>72101507</v>
      </c>
      <c r="C226" s="73" t="s">
        <v>277</v>
      </c>
      <c r="D226" s="39">
        <v>43146</v>
      </c>
      <c r="E226" s="28">
        <v>30</v>
      </c>
      <c r="F226" s="28" t="s">
        <v>55</v>
      </c>
      <c r="G226" s="23" t="s">
        <v>37</v>
      </c>
      <c r="H226" s="38">
        <v>40000000</v>
      </c>
      <c r="I226" s="36">
        <f t="shared" si="4"/>
        <v>40000000</v>
      </c>
      <c r="J226" s="23" t="s">
        <v>38</v>
      </c>
      <c r="K226" s="23" t="s">
        <v>38</v>
      </c>
      <c r="L226" s="42" t="s">
        <v>248</v>
      </c>
    </row>
    <row r="227" spans="2:12" ht="22.5">
      <c r="B227" s="20">
        <v>73181104</v>
      </c>
      <c r="C227" s="73" t="s">
        <v>278</v>
      </c>
      <c r="D227" s="39">
        <v>43252</v>
      </c>
      <c r="E227" s="28">
        <v>60</v>
      </c>
      <c r="F227" s="28" t="s">
        <v>55</v>
      </c>
      <c r="G227" s="23" t="s">
        <v>37</v>
      </c>
      <c r="H227" s="38">
        <v>15000000</v>
      </c>
      <c r="I227" s="36">
        <f t="shared" si="4"/>
        <v>15000000</v>
      </c>
      <c r="J227" s="23" t="s">
        <v>38</v>
      </c>
      <c r="K227" s="23" t="s">
        <v>38</v>
      </c>
      <c r="L227" s="42" t="s">
        <v>248</v>
      </c>
    </row>
    <row r="228" spans="2:12" ht="22.5">
      <c r="B228" s="23">
        <v>73181104</v>
      </c>
      <c r="C228" s="73" t="s">
        <v>279</v>
      </c>
      <c r="D228" s="39">
        <v>43221</v>
      </c>
      <c r="E228" s="28">
        <v>60</v>
      </c>
      <c r="F228" s="28" t="s">
        <v>55</v>
      </c>
      <c r="G228" s="23" t="s">
        <v>37</v>
      </c>
      <c r="H228" s="38">
        <v>25000000</v>
      </c>
      <c r="I228" s="36">
        <f t="shared" si="4"/>
        <v>25000000</v>
      </c>
      <c r="J228" s="23" t="s">
        <v>38</v>
      </c>
      <c r="K228" s="23" t="s">
        <v>38</v>
      </c>
      <c r="L228" s="42" t="s">
        <v>248</v>
      </c>
    </row>
    <row r="229" spans="2:12" ht="22.5">
      <c r="B229" s="23">
        <v>55121719</v>
      </c>
      <c r="C229" s="73" t="s">
        <v>280</v>
      </c>
      <c r="D229" s="39">
        <v>43344</v>
      </c>
      <c r="E229" s="28">
        <v>30</v>
      </c>
      <c r="F229" s="28" t="s">
        <v>55</v>
      </c>
      <c r="G229" s="23" t="s">
        <v>37</v>
      </c>
      <c r="H229" s="38">
        <v>12000000</v>
      </c>
      <c r="I229" s="36">
        <f t="shared" si="4"/>
        <v>12000000</v>
      </c>
      <c r="J229" s="23" t="s">
        <v>38</v>
      </c>
      <c r="K229" s="23" t="s">
        <v>38</v>
      </c>
      <c r="L229" s="42" t="s">
        <v>248</v>
      </c>
    </row>
    <row r="230" spans="2:12" ht="22.5">
      <c r="B230" s="23">
        <v>26101500</v>
      </c>
      <c r="C230" s="73" t="s">
        <v>281</v>
      </c>
      <c r="D230" s="39">
        <v>43252</v>
      </c>
      <c r="E230" s="28">
        <v>45</v>
      </c>
      <c r="F230" s="28" t="s">
        <v>55</v>
      </c>
      <c r="G230" s="23" t="s">
        <v>37</v>
      </c>
      <c r="H230" s="38">
        <v>54000000</v>
      </c>
      <c r="I230" s="36">
        <f t="shared" si="4"/>
        <v>54000000</v>
      </c>
      <c r="J230" s="23" t="s">
        <v>38</v>
      </c>
      <c r="K230" s="23" t="s">
        <v>38</v>
      </c>
      <c r="L230" s="42" t="s">
        <v>248</v>
      </c>
    </row>
    <row r="231" spans="2:12" ht="22.5">
      <c r="B231" s="23">
        <v>30161705</v>
      </c>
      <c r="C231" s="73" t="s">
        <v>282</v>
      </c>
      <c r="D231" s="39">
        <v>43191</v>
      </c>
      <c r="E231" s="28">
        <v>60</v>
      </c>
      <c r="F231" s="28" t="s">
        <v>55</v>
      </c>
      <c r="G231" s="23" t="s">
        <v>37</v>
      </c>
      <c r="H231" s="38">
        <v>158000000</v>
      </c>
      <c r="I231" s="36">
        <f>+H231</f>
        <v>158000000</v>
      </c>
      <c r="J231" s="23" t="s">
        <v>38</v>
      </c>
      <c r="K231" s="23" t="s">
        <v>38</v>
      </c>
      <c r="L231" s="42" t="s">
        <v>248</v>
      </c>
    </row>
    <row r="232" spans="2:12" ht="15">
      <c r="B232" s="23">
        <v>80111600</v>
      </c>
      <c r="C232" s="73" t="s">
        <v>283</v>
      </c>
      <c r="D232" s="39">
        <v>43115</v>
      </c>
      <c r="E232" s="28">
        <v>180</v>
      </c>
      <c r="F232" s="28" t="s">
        <v>36</v>
      </c>
      <c r="G232" s="20" t="s">
        <v>37</v>
      </c>
      <c r="H232" s="38">
        <f>25284000/150*180</f>
        <v>30340800</v>
      </c>
      <c r="I232" s="36">
        <f>+H232</f>
        <v>30340800</v>
      </c>
      <c r="J232" s="23" t="s">
        <v>38</v>
      </c>
      <c r="K232" s="23" t="s">
        <v>38</v>
      </c>
      <c r="L232" s="42" t="s">
        <v>248</v>
      </c>
    </row>
    <row r="233" spans="2:12" ht="15">
      <c r="B233" s="23">
        <v>80111600</v>
      </c>
      <c r="C233" s="73" t="s">
        <v>284</v>
      </c>
      <c r="D233" s="39">
        <v>43115</v>
      </c>
      <c r="E233" s="28">
        <v>180</v>
      </c>
      <c r="F233" s="28" t="s">
        <v>36</v>
      </c>
      <c r="G233" s="20" t="s">
        <v>37</v>
      </c>
      <c r="H233" s="38">
        <f>1405862/30*180</f>
        <v>8435172</v>
      </c>
      <c r="I233" s="36">
        <f t="shared" si="4"/>
        <v>8435172</v>
      </c>
      <c r="J233" s="23" t="s">
        <v>38</v>
      </c>
      <c r="K233" s="23" t="s">
        <v>38</v>
      </c>
      <c r="L233" s="42" t="s">
        <v>248</v>
      </c>
    </row>
    <row r="234" spans="2:12" ht="22.5">
      <c r="B234" s="23">
        <v>81120000</v>
      </c>
      <c r="C234" s="40" t="s">
        <v>285</v>
      </c>
      <c r="D234" s="39">
        <v>43102</v>
      </c>
      <c r="E234" s="23">
        <v>330</v>
      </c>
      <c r="F234" s="23" t="s">
        <v>104</v>
      </c>
      <c r="G234" s="20" t="s">
        <v>101</v>
      </c>
      <c r="H234" s="38">
        <f>3199200/30*330</f>
        <v>35191200</v>
      </c>
      <c r="I234" s="36">
        <f t="shared" si="4"/>
        <v>35191200</v>
      </c>
      <c r="J234" s="23" t="s">
        <v>38</v>
      </c>
      <c r="K234" s="23" t="s">
        <v>38</v>
      </c>
      <c r="L234" s="42" t="s">
        <v>286</v>
      </c>
    </row>
    <row r="235" spans="2:12" ht="22.5">
      <c r="B235" s="23">
        <v>43231506</v>
      </c>
      <c r="C235" s="40" t="s">
        <v>287</v>
      </c>
      <c r="D235" s="39">
        <v>43281</v>
      </c>
      <c r="E235" s="23">
        <v>360</v>
      </c>
      <c r="F235" s="28" t="s">
        <v>55</v>
      </c>
      <c r="G235" s="23" t="s">
        <v>37</v>
      </c>
      <c r="H235" s="38">
        <v>6000000000</v>
      </c>
      <c r="I235" s="36">
        <f t="shared" si="4"/>
        <v>6000000000</v>
      </c>
      <c r="J235" s="23" t="s">
        <v>38</v>
      </c>
      <c r="K235" s="23" t="s">
        <v>38</v>
      </c>
      <c r="L235" s="120" t="s">
        <v>286</v>
      </c>
    </row>
    <row r="236" spans="2:12" ht="22.5">
      <c r="B236" s="23">
        <v>80111600</v>
      </c>
      <c r="C236" s="40" t="s">
        <v>288</v>
      </c>
      <c r="D236" s="39">
        <v>43102</v>
      </c>
      <c r="E236" s="23">
        <v>330</v>
      </c>
      <c r="F236" s="23" t="s">
        <v>104</v>
      </c>
      <c r="G236" s="20" t="s">
        <v>101</v>
      </c>
      <c r="H236" s="38">
        <f>3199200/30*330</f>
        <v>35191200</v>
      </c>
      <c r="I236" s="36">
        <f t="shared" si="4"/>
        <v>35191200</v>
      </c>
      <c r="J236" s="23" t="s">
        <v>38</v>
      </c>
      <c r="K236" s="23" t="s">
        <v>38</v>
      </c>
      <c r="L236" s="120" t="s">
        <v>289</v>
      </c>
    </row>
    <row r="237" spans="2:12" ht="33.75">
      <c r="B237" s="23">
        <v>80121601</v>
      </c>
      <c r="C237" s="40" t="s">
        <v>290</v>
      </c>
      <c r="D237" s="39">
        <v>43189</v>
      </c>
      <c r="E237" s="23">
        <v>270</v>
      </c>
      <c r="F237" s="28" t="s">
        <v>55</v>
      </c>
      <c r="G237" s="20" t="s">
        <v>101</v>
      </c>
      <c r="H237" s="38">
        <f>20825000*1.575</f>
        <v>32799375</v>
      </c>
      <c r="I237" s="36">
        <f t="shared" si="4"/>
        <v>32799375</v>
      </c>
      <c r="J237" s="23" t="s">
        <v>38</v>
      </c>
      <c r="K237" s="23" t="s">
        <v>38</v>
      </c>
      <c r="L237" s="120" t="s">
        <v>289</v>
      </c>
    </row>
    <row r="238" spans="2:12" ht="33.75">
      <c r="B238" s="23">
        <v>43232313</v>
      </c>
      <c r="C238" s="40" t="s">
        <v>291</v>
      </c>
      <c r="D238" s="39">
        <v>43102</v>
      </c>
      <c r="E238" s="23">
        <v>360</v>
      </c>
      <c r="F238" s="28" t="s">
        <v>36</v>
      </c>
      <c r="G238" s="20" t="s">
        <v>101</v>
      </c>
      <c r="H238" s="38">
        <v>10000000</v>
      </c>
      <c r="I238" s="36">
        <f t="shared" si="4"/>
        <v>10000000</v>
      </c>
      <c r="J238" s="23" t="s">
        <v>38</v>
      </c>
      <c r="K238" s="23" t="s">
        <v>38</v>
      </c>
      <c r="L238" s="120" t="s">
        <v>289</v>
      </c>
    </row>
    <row r="239" spans="2:12" ht="101.25">
      <c r="B239" s="23">
        <v>85121608</v>
      </c>
      <c r="C239" s="40" t="s">
        <v>292</v>
      </c>
      <c r="D239" s="39">
        <v>43102</v>
      </c>
      <c r="E239" s="23">
        <v>120</v>
      </c>
      <c r="F239" s="28" t="s">
        <v>36</v>
      </c>
      <c r="G239" s="20" t="s">
        <v>37</v>
      </c>
      <c r="H239" s="38">
        <v>6590352</v>
      </c>
      <c r="I239" s="36">
        <f t="shared" si="4"/>
        <v>6590352</v>
      </c>
      <c r="J239" s="23" t="s">
        <v>38</v>
      </c>
      <c r="K239" s="23" t="s">
        <v>38</v>
      </c>
      <c r="L239" s="120" t="s">
        <v>293</v>
      </c>
    </row>
    <row r="240" spans="2:12" ht="101.25">
      <c r="B240" s="23">
        <v>85121608</v>
      </c>
      <c r="C240" s="40" t="s">
        <v>294</v>
      </c>
      <c r="D240" s="39">
        <v>43102</v>
      </c>
      <c r="E240" s="23">
        <v>120</v>
      </c>
      <c r="F240" s="28" t="s">
        <v>36</v>
      </c>
      <c r="G240" s="20" t="s">
        <v>37</v>
      </c>
      <c r="H240" s="38">
        <v>6590352</v>
      </c>
      <c r="I240" s="36">
        <f t="shared" si="4"/>
        <v>6590352</v>
      </c>
      <c r="J240" s="23" t="s">
        <v>38</v>
      </c>
      <c r="K240" s="23" t="s">
        <v>38</v>
      </c>
      <c r="L240" s="120" t="s">
        <v>293</v>
      </c>
    </row>
    <row r="241" spans="2:12" ht="101.25">
      <c r="B241" s="23">
        <v>85121608</v>
      </c>
      <c r="C241" s="40" t="s">
        <v>295</v>
      </c>
      <c r="D241" s="39">
        <v>43102</v>
      </c>
      <c r="E241" s="23">
        <v>300</v>
      </c>
      <c r="F241" s="28" t="s">
        <v>36</v>
      </c>
      <c r="G241" s="20" t="s">
        <v>37</v>
      </c>
      <c r="H241" s="38">
        <v>43581360</v>
      </c>
      <c r="I241" s="36">
        <f t="shared" si="4"/>
        <v>43581360</v>
      </c>
      <c r="J241" s="23" t="s">
        <v>38</v>
      </c>
      <c r="K241" s="23" t="s">
        <v>38</v>
      </c>
      <c r="L241" s="120" t="s">
        <v>293</v>
      </c>
    </row>
    <row r="242" spans="2:12" ht="22.5">
      <c r="B242" s="23">
        <v>42151624</v>
      </c>
      <c r="C242" s="40" t="s">
        <v>296</v>
      </c>
      <c r="D242" s="39">
        <v>43102</v>
      </c>
      <c r="E242" s="23">
        <v>300</v>
      </c>
      <c r="F242" s="28" t="s">
        <v>55</v>
      </c>
      <c r="G242" s="23" t="s">
        <v>37</v>
      </c>
      <c r="H242" s="38">
        <v>10000000</v>
      </c>
      <c r="I242" s="36">
        <f t="shared" si="4"/>
        <v>10000000</v>
      </c>
      <c r="J242" s="23" t="s">
        <v>38</v>
      </c>
      <c r="K242" s="23" t="s">
        <v>38</v>
      </c>
      <c r="L242" s="120" t="s">
        <v>293</v>
      </c>
    </row>
    <row r="243" spans="2:12" ht="33.75">
      <c r="B243" s="23">
        <v>81101706</v>
      </c>
      <c r="C243" s="40" t="s">
        <v>297</v>
      </c>
      <c r="D243" s="39">
        <v>43102</v>
      </c>
      <c r="E243" s="23">
        <v>300</v>
      </c>
      <c r="F243" s="28" t="s">
        <v>55</v>
      </c>
      <c r="G243" s="23" t="s">
        <v>37</v>
      </c>
      <c r="H243" s="38">
        <v>3000000</v>
      </c>
      <c r="I243" s="36">
        <f t="shared" si="4"/>
        <v>3000000</v>
      </c>
      <c r="J243" s="23" t="s">
        <v>38</v>
      </c>
      <c r="K243" s="23" t="s">
        <v>38</v>
      </c>
      <c r="L243" s="120" t="s">
        <v>293</v>
      </c>
    </row>
    <row r="244" spans="2:12" ht="101.25">
      <c r="B244" s="23">
        <v>80011161</v>
      </c>
      <c r="C244" s="40" t="s">
        <v>298</v>
      </c>
      <c r="D244" s="39">
        <v>43102</v>
      </c>
      <c r="E244" s="23">
        <v>300</v>
      </c>
      <c r="F244" s="28" t="s">
        <v>36</v>
      </c>
      <c r="G244" s="20" t="s">
        <v>37</v>
      </c>
      <c r="H244" s="38">
        <v>14509404</v>
      </c>
      <c r="I244" s="36">
        <f t="shared" si="4"/>
        <v>14509404</v>
      </c>
      <c r="J244" s="23" t="s">
        <v>38</v>
      </c>
      <c r="K244" s="23" t="s">
        <v>38</v>
      </c>
      <c r="L244" s="120" t="s">
        <v>293</v>
      </c>
    </row>
    <row r="245" spans="2:12" ht="101.25">
      <c r="B245" s="23">
        <v>85121608</v>
      </c>
      <c r="C245" s="40" t="s">
        <v>299</v>
      </c>
      <c r="D245" s="39">
        <v>43102</v>
      </c>
      <c r="E245" s="23">
        <v>300</v>
      </c>
      <c r="F245" s="28" t="s">
        <v>36</v>
      </c>
      <c r="G245" s="20" t="s">
        <v>37</v>
      </c>
      <c r="H245" s="38">
        <v>43581360</v>
      </c>
      <c r="I245" s="36">
        <f t="shared" si="4"/>
        <v>43581360</v>
      </c>
      <c r="J245" s="23" t="s">
        <v>38</v>
      </c>
      <c r="K245" s="23" t="s">
        <v>38</v>
      </c>
      <c r="L245" s="120" t="s">
        <v>293</v>
      </c>
    </row>
    <row r="246" spans="2:12" ht="101.25">
      <c r="B246" s="23">
        <v>85121608</v>
      </c>
      <c r="C246" s="40" t="s">
        <v>299</v>
      </c>
      <c r="D246" s="39">
        <v>43102</v>
      </c>
      <c r="E246" s="23">
        <v>300</v>
      </c>
      <c r="F246" s="28" t="s">
        <v>36</v>
      </c>
      <c r="G246" s="20" t="s">
        <v>37</v>
      </c>
      <c r="H246" s="38">
        <v>43581360</v>
      </c>
      <c r="I246" s="36">
        <f t="shared" si="4"/>
        <v>43581360</v>
      </c>
      <c r="J246" s="23" t="s">
        <v>38</v>
      </c>
      <c r="K246" s="23" t="s">
        <v>38</v>
      </c>
      <c r="L246" s="120" t="s">
        <v>293</v>
      </c>
    </row>
    <row r="247" spans="2:12" ht="78.75">
      <c r="B247" s="23">
        <v>80111623</v>
      </c>
      <c r="C247" s="40" t="s">
        <v>300</v>
      </c>
      <c r="D247" s="39">
        <v>43102</v>
      </c>
      <c r="E247" s="23">
        <v>300</v>
      </c>
      <c r="F247" s="28" t="s">
        <v>55</v>
      </c>
      <c r="G247" s="23" t="s">
        <v>37</v>
      </c>
      <c r="H247" s="38">
        <v>17659012</v>
      </c>
      <c r="I247" s="36">
        <f t="shared" si="4"/>
        <v>17659012</v>
      </c>
      <c r="J247" s="23" t="s">
        <v>38</v>
      </c>
      <c r="K247" s="23" t="s">
        <v>38</v>
      </c>
      <c r="L247" s="120" t="s">
        <v>293</v>
      </c>
    </row>
    <row r="248" spans="2:12" ht="22.5">
      <c r="B248" s="23">
        <v>93141808</v>
      </c>
      <c r="C248" s="40" t="s">
        <v>301</v>
      </c>
      <c r="D248" s="39">
        <v>43102</v>
      </c>
      <c r="E248" s="23">
        <v>150</v>
      </c>
      <c r="F248" s="28" t="s">
        <v>36</v>
      </c>
      <c r="G248" s="20" t="s">
        <v>37</v>
      </c>
      <c r="H248" s="38">
        <v>10895340</v>
      </c>
      <c r="I248" s="36">
        <f t="shared" si="4"/>
        <v>10895340</v>
      </c>
      <c r="J248" s="23" t="s">
        <v>38</v>
      </c>
      <c r="K248" s="23" t="s">
        <v>38</v>
      </c>
      <c r="L248" s="120" t="s">
        <v>293</v>
      </c>
    </row>
    <row r="249" spans="2:12" ht="22.5">
      <c r="B249" s="23">
        <v>93141808</v>
      </c>
      <c r="C249" s="40" t="s">
        <v>301</v>
      </c>
      <c r="D249" s="39">
        <v>43102</v>
      </c>
      <c r="E249" s="23">
        <v>150</v>
      </c>
      <c r="F249" s="28" t="s">
        <v>36</v>
      </c>
      <c r="G249" s="20" t="s">
        <v>37</v>
      </c>
      <c r="H249" s="38">
        <v>10895340</v>
      </c>
      <c r="I249" s="36">
        <f t="shared" si="4"/>
        <v>10895340</v>
      </c>
      <c r="J249" s="23" t="s">
        <v>38</v>
      </c>
      <c r="K249" s="23" t="s">
        <v>38</v>
      </c>
      <c r="L249" s="120" t="s">
        <v>293</v>
      </c>
    </row>
    <row r="250" spans="2:12" ht="22.5">
      <c r="B250" s="23">
        <v>93141808</v>
      </c>
      <c r="C250" s="40" t="s">
        <v>301</v>
      </c>
      <c r="D250" s="39">
        <v>43102</v>
      </c>
      <c r="E250" s="23">
        <v>150</v>
      </c>
      <c r="F250" s="28" t="s">
        <v>36</v>
      </c>
      <c r="G250" s="20" t="s">
        <v>37</v>
      </c>
      <c r="H250" s="38">
        <v>10895340</v>
      </c>
      <c r="I250" s="36">
        <f t="shared" si="4"/>
        <v>10895340</v>
      </c>
      <c r="J250" s="23" t="s">
        <v>38</v>
      </c>
      <c r="K250" s="23" t="s">
        <v>38</v>
      </c>
      <c r="L250" s="120" t="s">
        <v>293</v>
      </c>
    </row>
    <row r="251" spans="2:12" ht="22.5">
      <c r="B251" s="23">
        <v>93141808</v>
      </c>
      <c r="C251" s="40" t="s">
        <v>301</v>
      </c>
      <c r="D251" s="39">
        <v>43102</v>
      </c>
      <c r="E251" s="23">
        <v>150</v>
      </c>
      <c r="F251" s="28" t="s">
        <v>36</v>
      </c>
      <c r="G251" s="20" t="s">
        <v>37</v>
      </c>
      <c r="H251" s="38">
        <v>10895340</v>
      </c>
      <c r="I251" s="36">
        <f t="shared" si="4"/>
        <v>10895340</v>
      </c>
      <c r="J251" s="23" t="s">
        <v>38</v>
      </c>
      <c r="K251" s="23" t="s">
        <v>38</v>
      </c>
      <c r="L251" s="120" t="s">
        <v>293</v>
      </c>
    </row>
    <row r="252" spans="2:12" ht="22.5">
      <c r="B252" s="23">
        <v>93141808</v>
      </c>
      <c r="C252" s="40" t="s">
        <v>301</v>
      </c>
      <c r="D252" s="39">
        <v>43102</v>
      </c>
      <c r="E252" s="23">
        <v>150</v>
      </c>
      <c r="F252" s="28" t="s">
        <v>36</v>
      </c>
      <c r="G252" s="20" t="s">
        <v>37</v>
      </c>
      <c r="H252" s="38">
        <v>10895340</v>
      </c>
      <c r="I252" s="36">
        <f t="shared" si="4"/>
        <v>10895340</v>
      </c>
      <c r="J252" s="23" t="s">
        <v>38</v>
      </c>
      <c r="K252" s="23" t="s">
        <v>38</v>
      </c>
      <c r="L252" s="120" t="s">
        <v>293</v>
      </c>
    </row>
    <row r="253" spans="2:12" ht="22.5">
      <c r="B253" s="23">
        <v>93141808</v>
      </c>
      <c r="C253" s="40" t="s">
        <v>302</v>
      </c>
      <c r="D253" s="39">
        <v>43102</v>
      </c>
      <c r="E253" s="23">
        <v>150</v>
      </c>
      <c r="F253" s="28" t="s">
        <v>36</v>
      </c>
      <c r="G253" s="20" t="s">
        <v>37</v>
      </c>
      <c r="H253" s="38">
        <v>4516550</v>
      </c>
      <c r="I253" s="36">
        <f t="shared" si="4"/>
        <v>4516550</v>
      </c>
      <c r="J253" s="23" t="s">
        <v>38</v>
      </c>
      <c r="K253" s="23" t="s">
        <v>38</v>
      </c>
      <c r="L253" s="120" t="s">
        <v>293</v>
      </c>
    </row>
    <row r="254" spans="2:12" ht="22.5">
      <c r="B254" s="23">
        <v>93141808</v>
      </c>
      <c r="C254" s="40" t="s">
        <v>302</v>
      </c>
      <c r="D254" s="39">
        <v>43102</v>
      </c>
      <c r="E254" s="23">
        <v>150</v>
      </c>
      <c r="F254" s="28" t="s">
        <v>36</v>
      </c>
      <c r="G254" s="20" t="s">
        <v>37</v>
      </c>
      <c r="H254" s="38">
        <v>4516550</v>
      </c>
      <c r="I254" s="36">
        <f t="shared" si="4"/>
        <v>4516550</v>
      </c>
      <c r="J254" s="23" t="s">
        <v>38</v>
      </c>
      <c r="K254" s="23" t="s">
        <v>38</v>
      </c>
      <c r="L254" s="120" t="s">
        <v>293</v>
      </c>
    </row>
    <row r="255" spans="2:12" ht="22.5">
      <c r="B255" s="23">
        <v>93141808</v>
      </c>
      <c r="C255" s="40" t="s">
        <v>302</v>
      </c>
      <c r="D255" s="39">
        <v>43102</v>
      </c>
      <c r="E255" s="23">
        <v>150</v>
      </c>
      <c r="F255" s="28" t="s">
        <v>36</v>
      </c>
      <c r="G255" s="20" t="s">
        <v>37</v>
      </c>
      <c r="H255" s="38">
        <v>4516550</v>
      </c>
      <c r="I255" s="36">
        <f t="shared" si="4"/>
        <v>4516550</v>
      </c>
      <c r="J255" s="23" t="s">
        <v>38</v>
      </c>
      <c r="K255" s="23" t="s">
        <v>38</v>
      </c>
      <c r="L255" s="120" t="s">
        <v>293</v>
      </c>
    </row>
    <row r="256" spans="2:12" ht="22.5">
      <c r="B256" s="23">
        <v>93141808</v>
      </c>
      <c r="C256" s="40" t="s">
        <v>302</v>
      </c>
      <c r="D256" s="39">
        <v>43102</v>
      </c>
      <c r="E256" s="23">
        <v>150</v>
      </c>
      <c r="F256" s="28" t="s">
        <v>36</v>
      </c>
      <c r="G256" s="20" t="s">
        <v>37</v>
      </c>
      <c r="H256" s="38">
        <v>4516550</v>
      </c>
      <c r="I256" s="36">
        <f t="shared" si="4"/>
        <v>4516550</v>
      </c>
      <c r="J256" s="23" t="s">
        <v>38</v>
      </c>
      <c r="K256" s="23" t="s">
        <v>38</v>
      </c>
      <c r="L256" s="120" t="s">
        <v>293</v>
      </c>
    </row>
    <row r="257" spans="2:12" ht="22.5">
      <c r="B257" s="23">
        <v>93141808</v>
      </c>
      <c r="C257" s="40" t="s">
        <v>302</v>
      </c>
      <c r="D257" s="39">
        <v>43102</v>
      </c>
      <c r="E257" s="23">
        <v>150</v>
      </c>
      <c r="F257" s="28" t="s">
        <v>36</v>
      </c>
      <c r="G257" s="20" t="s">
        <v>37</v>
      </c>
      <c r="H257" s="38">
        <v>4516550</v>
      </c>
      <c r="I257" s="36">
        <f t="shared" si="4"/>
        <v>4516550</v>
      </c>
      <c r="J257" s="23" t="s">
        <v>38</v>
      </c>
      <c r="K257" s="23" t="s">
        <v>38</v>
      </c>
      <c r="L257" s="120" t="s">
        <v>293</v>
      </c>
    </row>
    <row r="258" spans="2:12" ht="22.5">
      <c r="B258" s="23">
        <v>93141808</v>
      </c>
      <c r="C258" s="40" t="s">
        <v>302</v>
      </c>
      <c r="D258" s="39">
        <v>43102</v>
      </c>
      <c r="E258" s="23">
        <v>150</v>
      </c>
      <c r="F258" s="28" t="s">
        <v>36</v>
      </c>
      <c r="G258" s="20" t="s">
        <v>37</v>
      </c>
      <c r="H258" s="38">
        <v>4516550</v>
      </c>
      <c r="I258" s="36">
        <f t="shared" si="4"/>
        <v>4516550</v>
      </c>
      <c r="J258" s="23" t="s">
        <v>38</v>
      </c>
      <c r="K258" s="23" t="s">
        <v>38</v>
      </c>
      <c r="L258" s="120" t="s">
        <v>293</v>
      </c>
    </row>
    <row r="259" spans="2:12" ht="22.5">
      <c r="B259" s="23">
        <v>93141808</v>
      </c>
      <c r="C259" s="40" t="s">
        <v>302</v>
      </c>
      <c r="D259" s="39">
        <v>43102</v>
      </c>
      <c r="E259" s="23">
        <v>150</v>
      </c>
      <c r="F259" s="28" t="s">
        <v>36</v>
      </c>
      <c r="G259" s="20" t="s">
        <v>37</v>
      </c>
      <c r="H259" s="38">
        <v>4516550</v>
      </c>
      <c r="I259" s="36">
        <f t="shared" si="4"/>
        <v>4516550</v>
      </c>
      <c r="J259" s="23" t="s">
        <v>38</v>
      </c>
      <c r="K259" s="23" t="s">
        <v>38</v>
      </c>
      <c r="L259" s="120" t="s">
        <v>293</v>
      </c>
    </row>
    <row r="260" spans="2:12" ht="22.5">
      <c r="B260" s="23">
        <v>93141808</v>
      </c>
      <c r="C260" s="40" t="s">
        <v>302</v>
      </c>
      <c r="D260" s="39">
        <v>43102</v>
      </c>
      <c r="E260" s="23">
        <v>150</v>
      </c>
      <c r="F260" s="28" t="s">
        <v>36</v>
      </c>
      <c r="G260" s="20" t="s">
        <v>37</v>
      </c>
      <c r="H260" s="38">
        <v>4516550</v>
      </c>
      <c r="I260" s="36">
        <f t="shared" si="4"/>
        <v>4516550</v>
      </c>
      <c r="J260" s="23" t="s">
        <v>38</v>
      </c>
      <c r="K260" s="23" t="s">
        <v>38</v>
      </c>
      <c r="L260" s="120" t="s">
        <v>293</v>
      </c>
    </row>
    <row r="261" spans="2:12" ht="22.5">
      <c r="B261" s="23">
        <v>93141808</v>
      </c>
      <c r="C261" s="40" t="s">
        <v>302</v>
      </c>
      <c r="D261" s="39">
        <v>43102</v>
      </c>
      <c r="E261" s="23">
        <v>150</v>
      </c>
      <c r="F261" s="28" t="s">
        <v>36</v>
      </c>
      <c r="G261" s="20" t="s">
        <v>37</v>
      </c>
      <c r="H261" s="38">
        <v>4516550</v>
      </c>
      <c r="I261" s="36">
        <f t="shared" si="4"/>
        <v>4516550</v>
      </c>
      <c r="J261" s="23" t="s">
        <v>38</v>
      </c>
      <c r="K261" s="23" t="s">
        <v>38</v>
      </c>
      <c r="L261" s="120" t="s">
        <v>293</v>
      </c>
    </row>
    <row r="262" spans="2:12" ht="22.5">
      <c r="B262" s="23">
        <v>93141808</v>
      </c>
      <c r="C262" s="40" t="s">
        <v>302</v>
      </c>
      <c r="D262" s="39">
        <v>43102</v>
      </c>
      <c r="E262" s="23">
        <v>150</v>
      </c>
      <c r="F262" s="28" t="s">
        <v>36</v>
      </c>
      <c r="G262" s="20" t="s">
        <v>37</v>
      </c>
      <c r="H262" s="38">
        <v>4516550</v>
      </c>
      <c r="I262" s="36">
        <f t="shared" si="4"/>
        <v>4516550</v>
      </c>
      <c r="J262" s="23" t="s">
        <v>38</v>
      </c>
      <c r="K262" s="23" t="s">
        <v>38</v>
      </c>
      <c r="L262" s="120" t="s">
        <v>293</v>
      </c>
    </row>
    <row r="263" spans="2:12" ht="22.5">
      <c r="B263" s="23">
        <v>93141808</v>
      </c>
      <c r="C263" s="40" t="s">
        <v>302</v>
      </c>
      <c r="D263" s="39">
        <v>43102</v>
      </c>
      <c r="E263" s="23">
        <v>150</v>
      </c>
      <c r="F263" s="28" t="s">
        <v>36</v>
      </c>
      <c r="G263" s="20" t="s">
        <v>37</v>
      </c>
      <c r="H263" s="38">
        <v>4516550</v>
      </c>
      <c r="I263" s="36">
        <f t="shared" si="4"/>
        <v>4516550</v>
      </c>
      <c r="J263" s="23" t="s">
        <v>38</v>
      </c>
      <c r="K263" s="23" t="s">
        <v>38</v>
      </c>
      <c r="L263" s="120" t="s">
        <v>293</v>
      </c>
    </row>
    <row r="264" spans="2:12" ht="22.5">
      <c r="B264" s="23">
        <v>93141808</v>
      </c>
      <c r="C264" s="40" t="s">
        <v>302</v>
      </c>
      <c r="D264" s="39">
        <v>43102</v>
      </c>
      <c r="E264" s="23">
        <v>150</v>
      </c>
      <c r="F264" s="28" t="s">
        <v>36</v>
      </c>
      <c r="G264" s="20" t="s">
        <v>37</v>
      </c>
      <c r="H264" s="38">
        <v>4516550</v>
      </c>
      <c r="I264" s="36">
        <f t="shared" si="4"/>
        <v>4516550</v>
      </c>
      <c r="J264" s="23" t="s">
        <v>38</v>
      </c>
      <c r="K264" s="23" t="s">
        <v>38</v>
      </c>
      <c r="L264" s="120" t="s">
        <v>293</v>
      </c>
    </row>
    <row r="265" spans="2:12" ht="22.5">
      <c r="B265" s="23">
        <v>93141808</v>
      </c>
      <c r="C265" s="40" t="s">
        <v>303</v>
      </c>
      <c r="D265" s="39">
        <v>43102</v>
      </c>
      <c r="E265" s="23">
        <v>150</v>
      </c>
      <c r="F265" s="28" t="s">
        <v>36</v>
      </c>
      <c r="G265" s="20" t="s">
        <v>37</v>
      </c>
      <c r="H265" s="38">
        <v>4516550</v>
      </c>
      <c r="I265" s="36">
        <f t="shared" si="4"/>
        <v>4516550</v>
      </c>
      <c r="J265" s="23" t="s">
        <v>38</v>
      </c>
      <c r="K265" s="23" t="s">
        <v>38</v>
      </c>
      <c r="L265" s="120" t="s">
        <v>293</v>
      </c>
    </row>
    <row r="266" spans="2:12" ht="22.5">
      <c r="B266" s="23">
        <v>93141808</v>
      </c>
      <c r="C266" s="40" t="s">
        <v>303</v>
      </c>
      <c r="D266" s="39">
        <v>43102</v>
      </c>
      <c r="E266" s="23">
        <v>150</v>
      </c>
      <c r="F266" s="28" t="s">
        <v>36</v>
      </c>
      <c r="G266" s="20" t="s">
        <v>37</v>
      </c>
      <c r="H266" s="38">
        <v>4516550</v>
      </c>
      <c r="I266" s="36">
        <f t="shared" si="4"/>
        <v>4516550</v>
      </c>
      <c r="J266" s="23" t="s">
        <v>38</v>
      </c>
      <c r="K266" s="23" t="s">
        <v>38</v>
      </c>
      <c r="L266" s="120" t="s">
        <v>293</v>
      </c>
    </row>
    <row r="267" spans="2:12" ht="22.5">
      <c r="B267" s="23">
        <v>93141808</v>
      </c>
      <c r="C267" s="40" t="s">
        <v>304</v>
      </c>
      <c r="D267" s="39">
        <v>43102</v>
      </c>
      <c r="E267" s="23">
        <v>150</v>
      </c>
      <c r="F267" s="28" t="s">
        <v>36</v>
      </c>
      <c r="G267" s="20" t="s">
        <v>37</v>
      </c>
      <c r="H267" s="38">
        <v>10895340</v>
      </c>
      <c r="I267" s="36">
        <f aca="true" t="shared" si="5" ref="I267:I287">+H267</f>
        <v>10895340</v>
      </c>
      <c r="J267" s="23" t="s">
        <v>38</v>
      </c>
      <c r="K267" s="23" t="s">
        <v>38</v>
      </c>
      <c r="L267" s="120" t="s">
        <v>293</v>
      </c>
    </row>
    <row r="268" spans="2:12" ht="22.5">
      <c r="B268" s="23">
        <v>93141808</v>
      </c>
      <c r="C268" s="40" t="s">
        <v>305</v>
      </c>
      <c r="D268" s="39">
        <v>43102</v>
      </c>
      <c r="E268" s="23">
        <v>150</v>
      </c>
      <c r="F268" s="28" t="s">
        <v>36</v>
      </c>
      <c r="G268" s="20" t="s">
        <v>37</v>
      </c>
      <c r="H268" s="38">
        <v>10895340</v>
      </c>
      <c r="I268" s="36">
        <f t="shared" si="5"/>
        <v>10895340</v>
      </c>
      <c r="J268" s="23" t="s">
        <v>38</v>
      </c>
      <c r="K268" s="23" t="s">
        <v>38</v>
      </c>
      <c r="L268" s="120" t="s">
        <v>293</v>
      </c>
    </row>
    <row r="269" spans="2:12" ht="22.5">
      <c r="B269" s="23">
        <v>93141808</v>
      </c>
      <c r="C269" s="40" t="s">
        <v>306</v>
      </c>
      <c r="D269" s="39">
        <v>43102</v>
      </c>
      <c r="E269" s="23">
        <v>150</v>
      </c>
      <c r="F269" s="28" t="s">
        <v>36</v>
      </c>
      <c r="G269" s="20" t="s">
        <v>37</v>
      </c>
      <c r="H269" s="38">
        <v>10895340</v>
      </c>
      <c r="I269" s="36">
        <f t="shared" si="5"/>
        <v>10895340</v>
      </c>
      <c r="J269" s="23" t="s">
        <v>38</v>
      </c>
      <c r="K269" s="23" t="s">
        <v>38</v>
      </c>
      <c r="L269" s="120" t="s">
        <v>293</v>
      </c>
    </row>
    <row r="270" spans="2:12" ht="22.5">
      <c r="B270" s="23">
        <v>93141808</v>
      </c>
      <c r="C270" s="40" t="s">
        <v>307</v>
      </c>
      <c r="D270" s="39">
        <v>43102</v>
      </c>
      <c r="E270" s="23">
        <v>150</v>
      </c>
      <c r="F270" s="28" t="s">
        <v>36</v>
      </c>
      <c r="G270" s="20" t="s">
        <v>37</v>
      </c>
      <c r="H270" s="38">
        <v>10895340</v>
      </c>
      <c r="I270" s="36">
        <f t="shared" si="5"/>
        <v>10895340</v>
      </c>
      <c r="J270" s="23" t="s">
        <v>38</v>
      </c>
      <c r="K270" s="23" t="s">
        <v>38</v>
      </c>
      <c r="L270" s="120" t="s">
        <v>293</v>
      </c>
    </row>
    <row r="271" spans="2:12" ht="22.5">
      <c r="B271" s="23">
        <v>93141808</v>
      </c>
      <c r="C271" s="40" t="s">
        <v>308</v>
      </c>
      <c r="D271" s="39">
        <v>43102</v>
      </c>
      <c r="E271" s="23">
        <v>150</v>
      </c>
      <c r="F271" s="28" t="s">
        <v>36</v>
      </c>
      <c r="G271" s="20" t="s">
        <v>37</v>
      </c>
      <c r="H271" s="38">
        <v>10895340</v>
      </c>
      <c r="I271" s="36">
        <f t="shared" si="5"/>
        <v>10895340</v>
      </c>
      <c r="J271" s="23" t="s">
        <v>38</v>
      </c>
      <c r="K271" s="23" t="s">
        <v>38</v>
      </c>
      <c r="L271" s="120" t="s">
        <v>293</v>
      </c>
    </row>
    <row r="272" spans="2:12" ht="22.5">
      <c r="B272" s="23">
        <v>93141808</v>
      </c>
      <c r="C272" s="40" t="s">
        <v>309</v>
      </c>
      <c r="D272" s="39">
        <v>43102</v>
      </c>
      <c r="E272" s="23">
        <v>150</v>
      </c>
      <c r="F272" s="28" t="s">
        <v>36</v>
      </c>
      <c r="G272" s="20" t="s">
        <v>37</v>
      </c>
      <c r="H272" s="38">
        <v>10895340</v>
      </c>
      <c r="I272" s="36">
        <f t="shared" si="5"/>
        <v>10895340</v>
      </c>
      <c r="J272" s="23" t="s">
        <v>38</v>
      </c>
      <c r="K272" s="23" t="s">
        <v>38</v>
      </c>
      <c r="L272" s="120" t="s">
        <v>293</v>
      </c>
    </row>
    <row r="273" spans="2:12" ht="22.5">
      <c r="B273" s="23">
        <v>93141808</v>
      </c>
      <c r="C273" s="40" t="s">
        <v>303</v>
      </c>
      <c r="D273" s="39">
        <v>43102</v>
      </c>
      <c r="E273" s="23">
        <v>150</v>
      </c>
      <c r="F273" s="28" t="s">
        <v>36</v>
      </c>
      <c r="G273" s="20" t="s">
        <v>37</v>
      </c>
      <c r="H273" s="38">
        <v>4516550</v>
      </c>
      <c r="I273" s="36">
        <f t="shared" si="5"/>
        <v>4516550</v>
      </c>
      <c r="J273" s="23" t="s">
        <v>38</v>
      </c>
      <c r="K273" s="23" t="s">
        <v>38</v>
      </c>
      <c r="L273" s="120" t="s">
        <v>293</v>
      </c>
    </row>
    <row r="274" spans="2:12" ht="22.5">
      <c r="B274" s="23">
        <v>93141808</v>
      </c>
      <c r="C274" s="40" t="s">
        <v>303</v>
      </c>
      <c r="D274" s="39">
        <v>43102</v>
      </c>
      <c r="E274" s="23">
        <v>150</v>
      </c>
      <c r="F274" s="28" t="s">
        <v>36</v>
      </c>
      <c r="G274" s="20" t="s">
        <v>37</v>
      </c>
      <c r="H274" s="38">
        <v>4516550</v>
      </c>
      <c r="I274" s="36">
        <f t="shared" si="5"/>
        <v>4516550</v>
      </c>
      <c r="J274" s="23" t="s">
        <v>38</v>
      </c>
      <c r="K274" s="23" t="s">
        <v>38</v>
      </c>
      <c r="L274" s="120" t="s">
        <v>293</v>
      </c>
    </row>
    <row r="275" spans="2:12" ht="22.5">
      <c r="B275" s="23">
        <v>93141808</v>
      </c>
      <c r="C275" s="40" t="s">
        <v>303</v>
      </c>
      <c r="D275" s="39">
        <v>43102</v>
      </c>
      <c r="E275" s="23">
        <v>150</v>
      </c>
      <c r="F275" s="28" t="s">
        <v>36</v>
      </c>
      <c r="G275" s="20" t="s">
        <v>37</v>
      </c>
      <c r="H275" s="38">
        <v>4516550</v>
      </c>
      <c r="I275" s="36">
        <f t="shared" si="5"/>
        <v>4516550</v>
      </c>
      <c r="J275" s="23" t="s">
        <v>38</v>
      </c>
      <c r="K275" s="23" t="s">
        <v>38</v>
      </c>
      <c r="L275" s="120" t="s">
        <v>293</v>
      </c>
    </row>
    <row r="276" spans="2:12" ht="22.5">
      <c r="B276" s="37">
        <v>43211512</v>
      </c>
      <c r="C276" s="40" t="s">
        <v>310</v>
      </c>
      <c r="D276" s="39">
        <v>43101</v>
      </c>
      <c r="E276" s="23">
        <v>360</v>
      </c>
      <c r="F276" s="28" t="s">
        <v>55</v>
      </c>
      <c r="G276" s="23" t="s">
        <v>37</v>
      </c>
      <c r="H276" s="38">
        <v>77000000</v>
      </c>
      <c r="I276" s="36">
        <f t="shared" si="5"/>
        <v>77000000</v>
      </c>
      <c r="J276" s="23" t="s">
        <v>38</v>
      </c>
      <c r="K276" s="23" t="s">
        <v>38</v>
      </c>
      <c r="L276" s="42" t="s">
        <v>311</v>
      </c>
    </row>
    <row r="277" spans="2:12" ht="33.75">
      <c r="B277" s="37">
        <v>82121503</v>
      </c>
      <c r="C277" s="40" t="s">
        <v>312</v>
      </c>
      <c r="D277" s="39">
        <v>43101</v>
      </c>
      <c r="E277" s="23">
        <v>360</v>
      </c>
      <c r="F277" s="28" t="s">
        <v>55</v>
      </c>
      <c r="G277" s="20" t="s">
        <v>313</v>
      </c>
      <c r="H277" s="38">
        <v>120000000</v>
      </c>
      <c r="I277" s="36">
        <f t="shared" si="5"/>
        <v>120000000</v>
      </c>
      <c r="J277" s="23" t="s">
        <v>38</v>
      </c>
      <c r="K277" s="23" t="s">
        <v>38</v>
      </c>
      <c r="L277" s="42" t="s">
        <v>311</v>
      </c>
    </row>
    <row r="278" spans="2:12" ht="45">
      <c r="B278" s="37">
        <v>43232202</v>
      </c>
      <c r="C278" s="40" t="s">
        <v>314</v>
      </c>
      <c r="D278" s="39">
        <v>43132</v>
      </c>
      <c r="E278" s="23">
        <v>180</v>
      </c>
      <c r="F278" s="28" t="s">
        <v>36</v>
      </c>
      <c r="G278" s="20" t="s">
        <v>37</v>
      </c>
      <c r="H278" s="38">
        <v>30000000</v>
      </c>
      <c r="I278" s="36">
        <f t="shared" si="5"/>
        <v>30000000</v>
      </c>
      <c r="J278" s="23" t="s">
        <v>38</v>
      </c>
      <c r="K278" s="23" t="s">
        <v>38</v>
      </c>
      <c r="L278" s="42" t="s">
        <v>311</v>
      </c>
    </row>
    <row r="279" spans="2:12" ht="45">
      <c r="B279" s="37">
        <v>43231513</v>
      </c>
      <c r="C279" s="40" t="s">
        <v>315</v>
      </c>
      <c r="D279" s="39">
        <v>43101</v>
      </c>
      <c r="E279" s="23">
        <v>180</v>
      </c>
      <c r="F279" s="28" t="s">
        <v>36</v>
      </c>
      <c r="G279" s="20" t="s">
        <v>37</v>
      </c>
      <c r="H279" s="38">
        <v>197430719.5</v>
      </c>
      <c r="I279" s="36">
        <f t="shared" si="5"/>
        <v>197430719.5</v>
      </c>
      <c r="J279" s="23" t="s">
        <v>38</v>
      </c>
      <c r="K279" s="23" t="s">
        <v>38</v>
      </c>
      <c r="L279" s="42" t="s">
        <v>311</v>
      </c>
    </row>
    <row r="280" spans="2:12" ht="22.5">
      <c r="B280" s="37">
        <v>81112501</v>
      </c>
      <c r="C280" s="40" t="s">
        <v>316</v>
      </c>
      <c r="D280" s="39">
        <v>43115</v>
      </c>
      <c r="E280" s="20">
        <v>360</v>
      </c>
      <c r="F280" s="28" t="s">
        <v>55</v>
      </c>
      <c r="G280" s="23" t="s">
        <v>37</v>
      </c>
      <c r="H280" s="38">
        <v>180000000</v>
      </c>
      <c r="I280" s="36">
        <f t="shared" si="5"/>
        <v>180000000</v>
      </c>
      <c r="J280" s="23" t="s">
        <v>38</v>
      </c>
      <c r="K280" s="23" t="s">
        <v>38</v>
      </c>
      <c r="L280" s="42" t="s">
        <v>311</v>
      </c>
    </row>
    <row r="281" spans="2:12" ht="33.75">
      <c r="B281" s="37">
        <v>81111811</v>
      </c>
      <c r="C281" s="40" t="s">
        <v>317</v>
      </c>
      <c r="D281" s="39">
        <v>43102</v>
      </c>
      <c r="E281" s="20">
        <v>180</v>
      </c>
      <c r="F281" s="28" t="s">
        <v>55</v>
      </c>
      <c r="G281" s="23" t="s">
        <v>37</v>
      </c>
      <c r="H281" s="38">
        <v>225500000</v>
      </c>
      <c r="I281" s="36">
        <f t="shared" si="5"/>
        <v>225500000</v>
      </c>
      <c r="J281" s="23" t="s">
        <v>38</v>
      </c>
      <c r="K281" s="23" t="s">
        <v>38</v>
      </c>
      <c r="L281" s="42" t="s">
        <v>311</v>
      </c>
    </row>
    <row r="282" spans="2:12" ht="22.5">
      <c r="B282" s="37">
        <v>81112003</v>
      </c>
      <c r="C282" s="40" t="s">
        <v>318</v>
      </c>
      <c r="D282" s="39">
        <v>43101</v>
      </c>
      <c r="E282" s="20">
        <v>360</v>
      </c>
      <c r="F282" s="28" t="s">
        <v>55</v>
      </c>
      <c r="G282" s="23" t="s">
        <v>37</v>
      </c>
      <c r="H282" s="38">
        <v>22000000</v>
      </c>
      <c r="I282" s="36">
        <f t="shared" si="5"/>
        <v>22000000</v>
      </c>
      <c r="J282" s="23" t="s">
        <v>38</v>
      </c>
      <c r="K282" s="23" t="s">
        <v>38</v>
      </c>
      <c r="L282" s="42" t="s">
        <v>311</v>
      </c>
    </row>
    <row r="283" spans="2:12" ht="22.5">
      <c r="B283" s="37">
        <v>81111804</v>
      </c>
      <c r="C283" s="40" t="s">
        <v>319</v>
      </c>
      <c r="D283" s="39">
        <v>43101</v>
      </c>
      <c r="E283" s="20">
        <v>360</v>
      </c>
      <c r="F283" s="28" t="s">
        <v>55</v>
      </c>
      <c r="G283" s="23" t="s">
        <v>37</v>
      </c>
      <c r="H283" s="38">
        <v>50000000</v>
      </c>
      <c r="I283" s="36">
        <f t="shared" si="5"/>
        <v>50000000</v>
      </c>
      <c r="J283" s="23" t="s">
        <v>38</v>
      </c>
      <c r="K283" s="23" t="s">
        <v>38</v>
      </c>
      <c r="L283" s="42" t="s">
        <v>311</v>
      </c>
    </row>
    <row r="284" spans="2:12" ht="45">
      <c r="B284" s="37">
        <v>81112101</v>
      </c>
      <c r="C284" s="40" t="s">
        <v>320</v>
      </c>
      <c r="D284" s="39">
        <v>43101</v>
      </c>
      <c r="E284" s="20">
        <v>360</v>
      </c>
      <c r="F284" s="28" t="s">
        <v>55</v>
      </c>
      <c r="G284" s="23" t="s">
        <v>37</v>
      </c>
      <c r="H284" s="38">
        <v>86000000</v>
      </c>
      <c r="I284" s="36">
        <f t="shared" si="5"/>
        <v>86000000</v>
      </c>
      <c r="J284" s="23" t="s">
        <v>38</v>
      </c>
      <c r="K284" s="23" t="s">
        <v>38</v>
      </c>
      <c r="L284" s="42" t="s">
        <v>311</v>
      </c>
    </row>
    <row r="285" spans="2:12" ht="22.5">
      <c r="B285" s="37">
        <v>43223108</v>
      </c>
      <c r="C285" s="40" t="s">
        <v>321</v>
      </c>
      <c r="D285" s="39">
        <v>43101</v>
      </c>
      <c r="E285" s="20">
        <v>120</v>
      </c>
      <c r="F285" s="28" t="s">
        <v>55</v>
      </c>
      <c r="G285" s="23" t="s">
        <v>37</v>
      </c>
      <c r="H285" s="38">
        <v>80000000</v>
      </c>
      <c r="I285" s="36">
        <f t="shared" si="5"/>
        <v>80000000</v>
      </c>
      <c r="J285" s="23" t="s">
        <v>38</v>
      </c>
      <c r="K285" s="23" t="s">
        <v>38</v>
      </c>
      <c r="L285" s="42" t="s">
        <v>311</v>
      </c>
    </row>
    <row r="286" spans="2:12" ht="15">
      <c r="B286" s="37">
        <v>43231505</v>
      </c>
      <c r="C286" s="40" t="s">
        <v>322</v>
      </c>
      <c r="D286" s="39">
        <v>43101</v>
      </c>
      <c r="E286" s="20">
        <v>180</v>
      </c>
      <c r="F286" s="28" t="s">
        <v>36</v>
      </c>
      <c r="G286" s="20" t="s">
        <v>37</v>
      </c>
      <c r="H286" s="38">
        <v>30000000</v>
      </c>
      <c r="I286" s="36">
        <f t="shared" si="5"/>
        <v>30000000</v>
      </c>
      <c r="J286" s="23" t="s">
        <v>38</v>
      </c>
      <c r="K286" s="23" t="s">
        <v>38</v>
      </c>
      <c r="L286" s="42" t="s">
        <v>311</v>
      </c>
    </row>
    <row r="287" spans="2:12" ht="22.5">
      <c r="B287" s="37">
        <v>81111804</v>
      </c>
      <c r="C287" s="40" t="s">
        <v>323</v>
      </c>
      <c r="D287" s="39">
        <v>43191</v>
      </c>
      <c r="E287" s="23">
        <v>360</v>
      </c>
      <c r="F287" s="28" t="s">
        <v>55</v>
      </c>
      <c r="G287" s="23" t="s">
        <v>37</v>
      </c>
      <c r="H287" s="38">
        <v>22000000</v>
      </c>
      <c r="I287" s="36">
        <f t="shared" si="5"/>
        <v>22000000</v>
      </c>
      <c r="J287" s="23" t="s">
        <v>38</v>
      </c>
      <c r="K287" s="23" t="s">
        <v>38</v>
      </c>
      <c r="L287" s="42" t="s">
        <v>311</v>
      </c>
    </row>
    <row r="288" spans="2:12" ht="22.5">
      <c r="B288" s="17">
        <v>80131500</v>
      </c>
      <c r="C288" s="78" t="s">
        <v>324</v>
      </c>
      <c r="D288" s="19">
        <v>43114</v>
      </c>
      <c r="E288" s="20">
        <v>330</v>
      </c>
      <c r="F288" s="28" t="s">
        <v>36</v>
      </c>
      <c r="G288" s="23" t="s">
        <v>101</v>
      </c>
      <c r="H288" s="79">
        <v>50000000</v>
      </c>
      <c r="I288" s="80">
        <f>+H288</f>
        <v>50000000</v>
      </c>
      <c r="J288" s="23" t="s">
        <v>38</v>
      </c>
      <c r="K288" s="23" t="s">
        <v>38</v>
      </c>
      <c r="L288" s="40" t="s">
        <v>325</v>
      </c>
    </row>
    <row r="289" spans="2:12" ht="22.5">
      <c r="B289" s="17">
        <v>80131500</v>
      </c>
      <c r="C289" s="78" t="s">
        <v>326</v>
      </c>
      <c r="D289" s="19">
        <v>43114</v>
      </c>
      <c r="E289" s="20">
        <v>330</v>
      </c>
      <c r="F289" s="28" t="s">
        <v>36</v>
      </c>
      <c r="G289" s="23" t="s">
        <v>101</v>
      </c>
      <c r="H289" s="79">
        <v>5000000</v>
      </c>
      <c r="I289" s="80">
        <f aca="true" t="shared" si="6" ref="I289:I315">+H289</f>
        <v>5000000</v>
      </c>
      <c r="J289" s="23" t="s">
        <v>38</v>
      </c>
      <c r="K289" s="23" t="s">
        <v>38</v>
      </c>
      <c r="L289" s="40" t="s">
        <v>325</v>
      </c>
    </row>
    <row r="290" spans="2:12" ht="22.5">
      <c r="B290" s="17">
        <v>80131500</v>
      </c>
      <c r="C290" s="78" t="s">
        <v>327</v>
      </c>
      <c r="D290" s="19">
        <v>43114</v>
      </c>
      <c r="E290" s="20">
        <v>330</v>
      </c>
      <c r="F290" s="28" t="s">
        <v>36</v>
      </c>
      <c r="G290" s="23" t="s">
        <v>101</v>
      </c>
      <c r="H290" s="79">
        <v>9000000</v>
      </c>
      <c r="I290" s="80">
        <f t="shared" si="6"/>
        <v>9000000</v>
      </c>
      <c r="J290" s="23" t="s">
        <v>38</v>
      </c>
      <c r="K290" s="23" t="s">
        <v>38</v>
      </c>
      <c r="L290" s="40" t="s">
        <v>325</v>
      </c>
    </row>
    <row r="291" spans="2:12" ht="22.5">
      <c r="B291" s="23">
        <v>82000000</v>
      </c>
      <c r="C291" s="81" t="s">
        <v>328</v>
      </c>
      <c r="D291" s="39">
        <v>43115</v>
      </c>
      <c r="E291" s="20">
        <v>330</v>
      </c>
      <c r="F291" s="28" t="s">
        <v>55</v>
      </c>
      <c r="G291" s="23" t="s">
        <v>101</v>
      </c>
      <c r="H291" s="79">
        <v>30000000</v>
      </c>
      <c r="I291" s="80">
        <f t="shared" si="6"/>
        <v>30000000</v>
      </c>
      <c r="J291" s="23" t="s">
        <v>38</v>
      </c>
      <c r="K291" s="23" t="s">
        <v>38</v>
      </c>
      <c r="L291" s="40" t="s">
        <v>325</v>
      </c>
    </row>
    <row r="292" spans="2:12" ht="22.5">
      <c r="B292" s="23">
        <v>82101504</v>
      </c>
      <c r="C292" s="78" t="s">
        <v>329</v>
      </c>
      <c r="D292" s="39">
        <v>43114</v>
      </c>
      <c r="E292" s="20">
        <v>330</v>
      </c>
      <c r="F292" s="28" t="s">
        <v>55</v>
      </c>
      <c r="G292" s="23" t="s">
        <v>101</v>
      </c>
      <c r="H292" s="79">
        <v>6200000</v>
      </c>
      <c r="I292" s="80">
        <f t="shared" si="6"/>
        <v>6200000</v>
      </c>
      <c r="J292" s="23" t="s">
        <v>38</v>
      </c>
      <c r="K292" s="23" t="s">
        <v>38</v>
      </c>
      <c r="L292" s="40" t="s">
        <v>325</v>
      </c>
    </row>
    <row r="293" spans="2:12" ht="22.5">
      <c r="B293" s="23">
        <v>82101504</v>
      </c>
      <c r="C293" s="40" t="s">
        <v>330</v>
      </c>
      <c r="D293" s="39">
        <v>43114</v>
      </c>
      <c r="E293" s="20">
        <v>330</v>
      </c>
      <c r="F293" s="28" t="s">
        <v>55</v>
      </c>
      <c r="G293" s="23" t="s">
        <v>101</v>
      </c>
      <c r="H293" s="79">
        <v>7000000</v>
      </c>
      <c r="I293" s="80">
        <f t="shared" si="6"/>
        <v>7000000</v>
      </c>
      <c r="J293" s="23" t="s">
        <v>38</v>
      </c>
      <c r="K293" s="23" t="s">
        <v>38</v>
      </c>
      <c r="L293" s="40" t="s">
        <v>325</v>
      </c>
    </row>
    <row r="294" spans="2:12" ht="22.5">
      <c r="B294" s="23">
        <v>82000000</v>
      </c>
      <c r="C294" s="40" t="s">
        <v>331</v>
      </c>
      <c r="D294" s="39">
        <v>43115</v>
      </c>
      <c r="E294" s="20">
        <v>330</v>
      </c>
      <c r="F294" s="28" t="s">
        <v>55</v>
      </c>
      <c r="G294" s="23" t="s">
        <v>101</v>
      </c>
      <c r="H294" s="79">
        <v>7500000</v>
      </c>
      <c r="I294" s="80">
        <f t="shared" si="6"/>
        <v>7500000</v>
      </c>
      <c r="J294" s="23" t="s">
        <v>38</v>
      </c>
      <c r="K294" s="23" t="s">
        <v>38</v>
      </c>
      <c r="L294" s="40" t="s">
        <v>325</v>
      </c>
    </row>
    <row r="295" spans="2:12" ht="22.5">
      <c r="B295" s="23">
        <v>82000000</v>
      </c>
      <c r="C295" s="40" t="s">
        <v>332</v>
      </c>
      <c r="D295" s="39">
        <v>43115</v>
      </c>
      <c r="E295" s="20">
        <v>330</v>
      </c>
      <c r="F295" s="28" t="s">
        <v>55</v>
      </c>
      <c r="G295" s="23" t="s">
        <v>101</v>
      </c>
      <c r="H295" s="79">
        <v>10500000</v>
      </c>
      <c r="I295" s="80">
        <f t="shared" si="6"/>
        <v>10500000</v>
      </c>
      <c r="J295" s="23" t="s">
        <v>38</v>
      </c>
      <c r="K295" s="23" t="s">
        <v>38</v>
      </c>
      <c r="L295" s="40" t="s">
        <v>325</v>
      </c>
    </row>
    <row r="296" spans="2:12" ht="22.5">
      <c r="B296" s="23">
        <v>80116000</v>
      </c>
      <c r="C296" s="40" t="s">
        <v>333</v>
      </c>
      <c r="D296" s="39">
        <v>43103</v>
      </c>
      <c r="E296" s="23">
        <v>345</v>
      </c>
      <c r="F296" s="28" t="s">
        <v>36</v>
      </c>
      <c r="G296" s="23" t="s">
        <v>101</v>
      </c>
      <c r="H296" s="79">
        <f>3199200/30*345</f>
        <v>36790800</v>
      </c>
      <c r="I296" s="80">
        <f t="shared" si="6"/>
        <v>36790800</v>
      </c>
      <c r="J296" s="23" t="s">
        <v>38</v>
      </c>
      <c r="K296" s="23" t="s">
        <v>38</v>
      </c>
      <c r="L296" s="40" t="s">
        <v>325</v>
      </c>
    </row>
    <row r="297" spans="2:12" ht="22.5">
      <c r="B297" s="37">
        <v>55101504</v>
      </c>
      <c r="C297" s="40" t="s">
        <v>334</v>
      </c>
      <c r="D297" s="39">
        <v>43115</v>
      </c>
      <c r="E297" s="20">
        <v>330</v>
      </c>
      <c r="F297" s="28" t="s">
        <v>55</v>
      </c>
      <c r="G297" s="23" t="s">
        <v>101</v>
      </c>
      <c r="H297" s="79">
        <v>27000000</v>
      </c>
      <c r="I297" s="80">
        <f t="shared" si="6"/>
        <v>27000000</v>
      </c>
      <c r="J297" s="23" t="s">
        <v>38</v>
      </c>
      <c r="K297" s="23" t="s">
        <v>38</v>
      </c>
      <c r="L297" s="40" t="s">
        <v>325</v>
      </c>
    </row>
    <row r="298" spans="2:12" ht="33.75">
      <c r="B298" s="20">
        <v>80141602</v>
      </c>
      <c r="C298" s="42" t="s">
        <v>335</v>
      </c>
      <c r="D298" s="39">
        <v>43115</v>
      </c>
      <c r="E298" s="20">
        <v>330</v>
      </c>
      <c r="F298" s="28" t="s">
        <v>55</v>
      </c>
      <c r="G298" s="23" t="s">
        <v>101</v>
      </c>
      <c r="H298" s="79">
        <v>5000000</v>
      </c>
      <c r="I298" s="80">
        <f t="shared" si="6"/>
        <v>5000000</v>
      </c>
      <c r="J298" s="23" t="s">
        <v>38</v>
      </c>
      <c r="K298" s="23" t="s">
        <v>38</v>
      </c>
      <c r="L298" s="40" t="s">
        <v>325</v>
      </c>
    </row>
    <row r="299" spans="2:12" ht="45.75">
      <c r="B299" s="17">
        <v>80101505</v>
      </c>
      <c r="C299" s="82" t="s">
        <v>336</v>
      </c>
      <c r="D299" s="19">
        <v>43102</v>
      </c>
      <c r="E299" s="20">
        <v>330</v>
      </c>
      <c r="F299" s="28" t="s">
        <v>36</v>
      </c>
      <c r="G299" s="20" t="s">
        <v>37</v>
      </c>
      <c r="H299" s="79">
        <f>(4231200)*11</f>
        <v>46543200</v>
      </c>
      <c r="I299" s="80">
        <f t="shared" si="6"/>
        <v>46543200</v>
      </c>
      <c r="J299" s="23" t="s">
        <v>38</v>
      </c>
      <c r="K299" s="23" t="s">
        <v>38</v>
      </c>
      <c r="L299" s="40" t="s">
        <v>337</v>
      </c>
    </row>
    <row r="300" spans="2:12" ht="33.75">
      <c r="B300" s="17">
        <v>80101504</v>
      </c>
      <c r="C300" s="40" t="s">
        <v>338</v>
      </c>
      <c r="D300" s="19">
        <v>43115</v>
      </c>
      <c r="E300" s="20">
        <v>120</v>
      </c>
      <c r="F300" s="28" t="s">
        <v>36</v>
      </c>
      <c r="G300" s="20" t="s">
        <v>37</v>
      </c>
      <c r="H300" s="79">
        <v>20000000</v>
      </c>
      <c r="I300" s="80">
        <f t="shared" si="6"/>
        <v>20000000</v>
      </c>
      <c r="J300" s="23" t="s">
        <v>38</v>
      </c>
      <c r="K300" s="23" t="s">
        <v>38</v>
      </c>
      <c r="L300" s="40" t="s">
        <v>337</v>
      </c>
    </row>
    <row r="301" spans="2:12" ht="33.75">
      <c r="B301" s="17">
        <v>80101504</v>
      </c>
      <c r="C301" s="40" t="s">
        <v>339</v>
      </c>
      <c r="D301" s="19">
        <v>43115</v>
      </c>
      <c r="E301" s="20">
        <v>120</v>
      </c>
      <c r="F301" s="28" t="s">
        <v>36</v>
      </c>
      <c r="G301" s="20" t="s">
        <v>37</v>
      </c>
      <c r="H301" s="79">
        <v>10000000</v>
      </c>
      <c r="I301" s="80">
        <f t="shared" si="6"/>
        <v>10000000</v>
      </c>
      <c r="J301" s="23" t="s">
        <v>38</v>
      </c>
      <c r="K301" s="23" t="s">
        <v>38</v>
      </c>
      <c r="L301" s="40" t="s">
        <v>337</v>
      </c>
    </row>
    <row r="302" spans="2:12" ht="45">
      <c r="B302" s="17">
        <v>80101604</v>
      </c>
      <c r="C302" s="40" t="s">
        <v>340</v>
      </c>
      <c r="D302" s="19">
        <v>43102</v>
      </c>
      <c r="E302" s="20">
        <v>330</v>
      </c>
      <c r="F302" s="28" t="s">
        <v>36</v>
      </c>
      <c r="G302" s="20" t="s">
        <v>37</v>
      </c>
      <c r="H302" s="79">
        <f>4231200*11</f>
        <v>46543200</v>
      </c>
      <c r="I302" s="80">
        <f t="shared" si="6"/>
        <v>46543200</v>
      </c>
      <c r="J302" s="23" t="s">
        <v>38</v>
      </c>
      <c r="K302" s="23" t="s">
        <v>38</v>
      </c>
      <c r="L302" s="40" t="s">
        <v>337</v>
      </c>
    </row>
    <row r="303" spans="2:12" ht="33.75">
      <c r="B303" s="17">
        <v>80161501</v>
      </c>
      <c r="C303" s="40" t="s">
        <v>341</v>
      </c>
      <c r="D303" s="19">
        <v>43102</v>
      </c>
      <c r="E303" s="20">
        <v>330</v>
      </c>
      <c r="F303" s="28" t="s">
        <v>36</v>
      </c>
      <c r="G303" s="20" t="s">
        <v>37</v>
      </c>
      <c r="H303" s="79">
        <f>(2167200)*11</f>
        <v>23839200</v>
      </c>
      <c r="I303" s="80">
        <f t="shared" si="6"/>
        <v>23839200</v>
      </c>
      <c r="J303" s="23" t="s">
        <v>38</v>
      </c>
      <c r="K303" s="23" t="s">
        <v>38</v>
      </c>
      <c r="L303" s="40" t="s">
        <v>337</v>
      </c>
    </row>
    <row r="304" spans="2:12" ht="33.75">
      <c r="B304" s="23">
        <v>80101505</v>
      </c>
      <c r="C304" s="40" t="s">
        <v>342</v>
      </c>
      <c r="D304" s="19">
        <v>43102</v>
      </c>
      <c r="E304" s="23">
        <v>150</v>
      </c>
      <c r="F304" s="28" t="s">
        <v>36</v>
      </c>
      <c r="G304" s="20" t="s">
        <v>37</v>
      </c>
      <c r="H304" s="79">
        <f>4231200*5</f>
        <v>21156000</v>
      </c>
      <c r="I304" s="80">
        <f t="shared" si="6"/>
        <v>21156000</v>
      </c>
      <c r="J304" s="23" t="s">
        <v>38</v>
      </c>
      <c r="K304" s="23" t="s">
        <v>38</v>
      </c>
      <c r="L304" s="40" t="s">
        <v>337</v>
      </c>
    </row>
    <row r="305" spans="2:12" ht="33.75">
      <c r="B305" s="23">
        <v>84111603</v>
      </c>
      <c r="C305" s="40" t="s">
        <v>343</v>
      </c>
      <c r="D305" s="39">
        <v>43282</v>
      </c>
      <c r="E305" s="23">
        <v>15</v>
      </c>
      <c r="F305" s="28" t="s">
        <v>36</v>
      </c>
      <c r="G305" s="20" t="s">
        <v>37</v>
      </c>
      <c r="H305" s="79">
        <f>11500000</f>
        <v>11500000</v>
      </c>
      <c r="I305" s="80">
        <f t="shared" si="6"/>
        <v>11500000</v>
      </c>
      <c r="J305" s="23" t="s">
        <v>38</v>
      </c>
      <c r="K305" s="23" t="s">
        <v>38</v>
      </c>
      <c r="L305" s="40" t="s">
        <v>337</v>
      </c>
    </row>
    <row r="306" spans="2:12" ht="33.75">
      <c r="B306" s="23">
        <v>81112502</v>
      </c>
      <c r="C306" s="40" t="s">
        <v>344</v>
      </c>
      <c r="D306" s="19">
        <v>43101</v>
      </c>
      <c r="E306" s="20">
        <v>365</v>
      </c>
      <c r="F306" s="28" t="s">
        <v>36</v>
      </c>
      <c r="G306" s="20" t="s">
        <v>37</v>
      </c>
      <c r="H306" s="79">
        <f>14398500*1.0405+5436761</f>
        <v>20418400.25</v>
      </c>
      <c r="I306" s="80">
        <f t="shared" si="6"/>
        <v>20418400.25</v>
      </c>
      <c r="J306" s="23" t="s">
        <v>38</v>
      </c>
      <c r="K306" s="23" t="s">
        <v>38</v>
      </c>
      <c r="L306" s="40" t="s">
        <v>337</v>
      </c>
    </row>
    <row r="307" spans="2:12" ht="33.75">
      <c r="B307" s="23">
        <v>72121400</v>
      </c>
      <c r="C307" s="40" t="s">
        <v>345</v>
      </c>
      <c r="D307" s="19">
        <v>43187</v>
      </c>
      <c r="E307" s="23">
        <v>90</v>
      </c>
      <c r="F307" s="28" t="s">
        <v>55</v>
      </c>
      <c r="G307" s="23" t="s">
        <v>37</v>
      </c>
      <c r="H307" s="83">
        <v>175863800</v>
      </c>
      <c r="I307" s="80">
        <f>+H307</f>
        <v>175863800</v>
      </c>
      <c r="J307" s="23" t="s">
        <v>38</v>
      </c>
      <c r="K307" s="23" t="s">
        <v>38</v>
      </c>
      <c r="L307" s="40" t="s">
        <v>337</v>
      </c>
    </row>
    <row r="308" spans="2:12" ht="33.75">
      <c r="B308" s="23">
        <v>72121400</v>
      </c>
      <c r="C308" s="40" t="s">
        <v>346</v>
      </c>
      <c r="D308" s="39">
        <v>43281</v>
      </c>
      <c r="E308" s="23">
        <v>90</v>
      </c>
      <c r="F308" s="28" t="s">
        <v>55</v>
      </c>
      <c r="G308" s="23" t="s">
        <v>37</v>
      </c>
      <c r="H308" s="84">
        <v>750000000</v>
      </c>
      <c r="I308" s="80">
        <f>+H308</f>
        <v>750000000</v>
      </c>
      <c r="J308" s="23" t="s">
        <v>38</v>
      </c>
      <c r="K308" s="23" t="s">
        <v>38</v>
      </c>
      <c r="L308" s="40" t="s">
        <v>337</v>
      </c>
    </row>
    <row r="309" spans="2:12" ht="33.75">
      <c r="B309" s="23">
        <v>81101500</v>
      </c>
      <c r="C309" s="40" t="s">
        <v>347</v>
      </c>
      <c r="D309" s="39">
        <v>43281</v>
      </c>
      <c r="E309" s="23">
        <v>90</v>
      </c>
      <c r="F309" s="28" t="s">
        <v>55</v>
      </c>
      <c r="G309" s="23" t="s">
        <v>37</v>
      </c>
      <c r="H309" s="84">
        <f>+H308*0.06</f>
        <v>45000000</v>
      </c>
      <c r="I309" s="80">
        <f t="shared" si="6"/>
        <v>45000000</v>
      </c>
      <c r="J309" s="23" t="s">
        <v>38</v>
      </c>
      <c r="K309" s="23" t="s">
        <v>38</v>
      </c>
      <c r="L309" s="40" t="s">
        <v>337</v>
      </c>
    </row>
    <row r="310" spans="2:12" ht="33.75">
      <c r="B310" s="23">
        <v>72121400</v>
      </c>
      <c r="C310" s="40" t="s">
        <v>348</v>
      </c>
      <c r="D310" s="39">
        <v>43344</v>
      </c>
      <c r="E310" s="23">
        <v>360</v>
      </c>
      <c r="F310" s="28" t="s">
        <v>55</v>
      </c>
      <c r="G310" s="23" t="s">
        <v>37</v>
      </c>
      <c r="H310" s="84">
        <v>12000000000</v>
      </c>
      <c r="I310" s="80">
        <f>+H310</f>
        <v>12000000000</v>
      </c>
      <c r="J310" s="23" t="s">
        <v>38</v>
      </c>
      <c r="K310" s="23" t="s">
        <v>38</v>
      </c>
      <c r="L310" s="40" t="s">
        <v>337</v>
      </c>
    </row>
    <row r="311" spans="2:12" ht="33.75">
      <c r="B311" s="23">
        <v>81101500</v>
      </c>
      <c r="C311" s="40" t="s">
        <v>349</v>
      </c>
      <c r="D311" s="39">
        <v>43344</v>
      </c>
      <c r="E311" s="23">
        <v>360</v>
      </c>
      <c r="F311" s="28" t="s">
        <v>55</v>
      </c>
      <c r="G311" s="23" t="s">
        <v>37</v>
      </c>
      <c r="H311" s="85">
        <f>+H310*0.06</f>
        <v>720000000</v>
      </c>
      <c r="I311" s="80">
        <f>+H311</f>
        <v>720000000</v>
      </c>
      <c r="J311" s="23" t="s">
        <v>38</v>
      </c>
      <c r="K311" s="23" t="s">
        <v>38</v>
      </c>
      <c r="L311" s="40" t="s">
        <v>337</v>
      </c>
    </row>
    <row r="312" spans="2:12" ht="33.75">
      <c r="B312" s="23">
        <v>72121400</v>
      </c>
      <c r="C312" s="40" t="s">
        <v>350</v>
      </c>
      <c r="D312" s="39">
        <v>43191</v>
      </c>
      <c r="E312" s="23">
        <v>60</v>
      </c>
      <c r="F312" s="28" t="s">
        <v>55</v>
      </c>
      <c r="G312" s="23" t="s">
        <v>37</v>
      </c>
      <c r="H312" s="85">
        <v>158000000</v>
      </c>
      <c r="I312" s="80">
        <f t="shared" si="6"/>
        <v>158000000</v>
      </c>
      <c r="J312" s="23" t="s">
        <v>38</v>
      </c>
      <c r="K312" s="23" t="s">
        <v>38</v>
      </c>
      <c r="L312" s="40" t="s">
        <v>337</v>
      </c>
    </row>
    <row r="313" spans="2:12" ht="22.5">
      <c r="B313" s="17">
        <v>80111600</v>
      </c>
      <c r="C313" s="42" t="s">
        <v>351</v>
      </c>
      <c r="D313" s="19">
        <v>43102</v>
      </c>
      <c r="E313" s="20">
        <v>360</v>
      </c>
      <c r="F313" s="28" t="s">
        <v>36</v>
      </c>
      <c r="G313" s="23" t="s">
        <v>101</v>
      </c>
      <c r="H313" s="79">
        <v>21048000</v>
      </c>
      <c r="I313" s="80">
        <f t="shared" si="6"/>
        <v>21048000</v>
      </c>
      <c r="J313" s="23" t="s">
        <v>38</v>
      </c>
      <c r="K313" s="23" t="s">
        <v>38</v>
      </c>
      <c r="L313" s="40" t="s">
        <v>352</v>
      </c>
    </row>
    <row r="314" spans="2:12" ht="22.5">
      <c r="B314" s="23">
        <v>78102203</v>
      </c>
      <c r="C314" s="42" t="s">
        <v>353</v>
      </c>
      <c r="D314" s="39">
        <v>43115</v>
      </c>
      <c r="E314" s="23">
        <v>345</v>
      </c>
      <c r="F314" s="28" t="s">
        <v>55</v>
      </c>
      <c r="G314" s="20" t="s">
        <v>101</v>
      </c>
      <c r="H314" s="79">
        <v>7140000</v>
      </c>
      <c r="I314" s="80">
        <f t="shared" si="6"/>
        <v>7140000</v>
      </c>
      <c r="J314" s="23" t="s">
        <v>38</v>
      </c>
      <c r="K314" s="23" t="s">
        <v>38</v>
      </c>
      <c r="L314" s="40" t="s">
        <v>352</v>
      </c>
    </row>
    <row r="315" spans="2:12" ht="22.5">
      <c r="B315" s="23">
        <v>78102203</v>
      </c>
      <c r="C315" s="42" t="s">
        <v>353</v>
      </c>
      <c r="D315" s="39">
        <v>43115</v>
      </c>
      <c r="E315" s="23">
        <v>345</v>
      </c>
      <c r="F315" s="28" t="s">
        <v>55</v>
      </c>
      <c r="G315" s="20" t="s">
        <v>101</v>
      </c>
      <c r="H315" s="79">
        <v>4760000</v>
      </c>
      <c r="I315" s="80">
        <f t="shared" si="6"/>
        <v>4760000</v>
      </c>
      <c r="J315" s="23" t="s">
        <v>38</v>
      </c>
      <c r="K315" s="23" t="s">
        <v>38</v>
      </c>
      <c r="L315" s="40" t="s">
        <v>352</v>
      </c>
    </row>
    <row r="316" spans="2:12" ht="45">
      <c r="B316" s="37">
        <v>81120000</v>
      </c>
      <c r="C316" s="40" t="s">
        <v>354</v>
      </c>
      <c r="D316" s="39">
        <v>43102</v>
      </c>
      <c r="E316" s="23">
        <v>330</v>
      </c>
      <c r="F316" s="28" t="s">
        <v>36</v>
      </c>
      <c r="G316" s="23" t="s">
        <v>101</v>
      </c>
      <c r="H316" s="79">
        <f>3199200/30*330</f>
        <v>35191200</v>
      </c>
      <c r="I316" s="80">
        <f>+H316</f>
        <v>35191200</v>
      </c>
      <c r="J316" s="23" t="s">
        <v>38</v>
      </c>
      <c r="K316" s="23" t="s">
        <v>38</v>
      </c>
      <c r="L316" s="42" t="s">
        <v>355</v>
      </c>
    </row>
    <row r="317" spans="2:12" ht="22.5">
      <c r="B317" s="23">
        <v>81000000</v>
      </c>
      <c r="C317" s="40" t="s">
        <v>288</v>
      </c>
      <c r="D317" s="39">
        <v>43102</v>
      </c>
      <c r="E317" s="23">
        <v>300</v>
      </c>
      <c r="F317" s="23" t="s">
        <v>104</v>
      </c>
      <c r="G317" s="20" t="s">
        <v>101</v>
      </c>
      <c r="H317" s="86">
        <f>5056800/30*300</f>
        <v>50568000</v>
      </c>
      <c r="I317" s="36">
        <f>+H317</f>
        <v>50568000</v>
      </c>
      <c r="J317" s="23" t="s">
        <v>38</v>
      </c>
      <c r="K317" s="23" t="s">
        <v>38</v>
      </c>
      <c r="L317" s="120" t="s">
        <v>289</v>
      </c>
    </row>
    <row r="320" spans="2:4" ht="30.75" thickBot="1">
      <c r="B320" s="90" t="s">
        <v>21</v>
      </c>
      <c r="C320" s="88"/>
      <c r="D320" s="88"/>
    </row>
    <row r="321" spans="2:4" ht="45">
      <c r="B321" s="91" t="s">
        <v>6</v>
      </c>
      <c r="C321" s="92" t="s">
        <v>22</v>
      </c>
      <c r="D321" s="89" t="s">
        <v>14</v>
      </c>
    </row>
    <row r="322" spans="2:4" ht="33.75">
      <c r="B322" s="87" t="s">
        <v>356</v>
      </c>
      <c r="C322" s="112">
        <v>72102103</v>
      </c>
      <c r="D322" s="87" t="s">
        <v>248</v>
      </c>
    </row>
    <row r="323" spans="2:4" ht="33.75">
      <c r="B323" s="87" t="s">
        <v>357</v>
      </c>
      <c r="C323" s="93">
        <v>10122100</v>
      </c>
      <c r="D323" s="87" t="s">
        <v>358</v>
      </c>
    </row>
    <row r="324" spans="2:4" ht="33.75">
      <c r="B324" s="87" t="s">
        <v>359</v>
      </c>
      <c r="C324" s="93">
        <v>51101500</v>
      </c>
      <c r="D324" s="87" t="s">
        <v>358</v>
      </c>
    </row>
    <row r="325" spans="2:4" ht="33.75">
      <c r="B325" s="87" t="s">
        <v>360</v>
      </c>
      <c r="C325" s="93">
        <v>78111800</v>
      </c>
      <c r="D325" s="87" t="s">
        <v>358</v>
      </c>
    </row>
    <row r="326" spans="2:4" ht="22.5">
      <c r="B326" s="87" t="s">
        <v>361</v>
      </c>
      <c r="C326" s="93">
        <v>77101505</v>
      </c>
      <c r="D326" s="87" t="s">
        <v>358</v>
      </c>
    </row>
    <row r="327" spans="2:4" ht="22.5">
      <c r="B327" s="87" t="s">
        <v>63</v>
      </c>
      <c r="C327" s="93">
        <v>60000000</v>
      </c>
      <c r="D327" s="87" t="s">
        <v>358</v>
      </c>
    </row>
    <row r="328" spans="2:4" ht="22.5">
      <c r="B328" s="87" t="s">
        <v>362</v>
      </c>
      <c r="C328" s="93">
        <v>10100000</v>
      </c>
      <c r="D328" s="87" t="s">
        <v>358</v>
      </c>
    </row>
    <row r="329" spans="2:4" ht="78.75">
      <c r="B329" s="87" t="s">
        <v>363</v>
      </c>
      <c r="C329" s="93">
        <v>60000000</v>
      </c>
      <c r="D329" s="87" t="s">
        <v>364</v>
      </c>
    </row>
    <row r="330" spans="2:4" ht="78.75">
      <c r="B330" s="87" t="s">
        <v>365</v>
      </c>
      <c r="C330" s="93">
        <v>60000000</v>
      </c>
      <c r="D330" s="87" t="s">
        <v>364</v>
      </c>
    </row>
    <row r="331" spans="2:4" ht="78.75">
      <c r="B331" s="87" t="s">
        <v>366</v>
      </c>
      <c r="C331" s="93">
        <v>60000000</v>
      </c>
      <c r="D331" s="87" t="s">
        <v>364</v>
      </c>
    </row>
    <row r="332" spans="2:4" ht="112.5">
      <c r="B332" s="87" t="s">
        <v>367</v>
      </c>
      <c r="C332" s="93">
        <v>43211503</v>
      </c>
      <c r="D332" s="87" t="s">
        <v>368</v>
      </c>
    </row>
    <row r="333" spans="2:4" ht="112.5">
      <c r="B333" s="87" t="s">
        <v>367</v>
      </c>
      <c r="C333" s="93">
        <v>43211503</v>
      </c>
      <c r="D333" s="87" t="s">
        <v>368</v>
      </c>
    </row>
    <row r="334" spans="2:4" ht="112.5">
      <c r="B334" s="87" t="s">
        <v>369</v>
      </c>
      <c r="C334" s="93">
        <v>43211507</v>
      </c>
      <c r="D334" s="87" t="s">
        <v>368</v>
      </c>
    </row>
    <row r="335" spans="2:4" ht="112.5">
      <c r="B335" s="87" t="s">
        <v>370</v>
      </c>
      <c r="C335" s="93">
        <v>561107703</v>
      </c>
      <c r="D335" s="87" t="s">
        <v>368</v>
      </c>
    </row>
    <row r="336" spans="2:4" ht="112.5">
      <c r="B336" s="87" t="s">
        <v>371</v>
      </c>
      <c r="C336" s="101">
        <v>80111601</v>
      </c>
      <c r="D336" s="87" t="s">
        <v>368</v>
      </c>
    </row>
    <row r="337" spans="2:4" ht="112.5">
      <c r="B337" s="87" t="s">
        <v>372</v>
      </c>
      <c r="C337" s="93">
        <v>53101702</v>
      </c>
      <c r="D337" s="87" t="s">
        <v>368</v>
      </c>
    </row>
    <row r="338" spans="2:4" ht="112.5">
      <c r="B338" s="87" t="s">
        <v>373</v>
      </c>
      <c r="C338" s="93">
        <v>43211508</v>
      </c>
      <c r="D338" s="87" t="s">
        <v>374</v>
      </c>
    </row>
    <row r="339" spans="2:4" ht="78.75">
      <c r="B339" s="61" t="s">
        <v>375</v>
      </c>
      <c r="C339" s="93">
        <v>60000000</v>
      </c>
      <c r="D339" s="87" t="s">
        <v>364</v>
      </c>
    </row>
    <row r="340" spans="2:4" ht="67.5">
      <c r="B340" s="61" t="s">
        <v>376</v>
      </c>
      <c r="C340" s="93">
        <v>60000000</v>
      </c>
      <c r="D340" s="87" t="s">
        <v>60</v>
      </c>
    </row>
    <row r="341" spans="2:4" ht="67.5">
      <c r="B341" s="61" t="s">
        <v>377</v>
      </c>
      <c r="C341" s="93">
        <v>60000000</v>
      </c>
      <c r="D341" s="87" t="s">
        <v>60</v>
      </c>
    </row>
    <row r="342" spans="2:4" ht="67.5">
      <c r="B342" s="61" t="s">
        <v>378</v>
      </c>
      <c r="C342" s="93">
        <v>60000000</v>
      </c>
      <c r="D342" s="87" t="s">
        <v>60</v>
      </c>
    </row>
    <row r="343" spans="2:4" ht="45">
      <c r="B343" s="87" t="s">
        <v>379</v>
      </c>
      <c r="C343" s="93">
        <v>91111703</v>
      </c>
      <c r="D343" s="87" t="s">
        <v>380</v>
      </c>
    </row>
    <row r="344" spans="2:4" ht="22.5">
      <c r="B344" s="87" t="s">
        <v>381</v>
      </c>
      <c r="C344" s="93">
        <v>561107703</v>
      </c>
      <c r="D344" s="87" t="s">
        <v>380</v>
      </c>
    </row>
    <row r="345" spans="2:4" ht="33.75">
      <c r="B345" s="40" t="s">
        <v>382</v>
      </c>
      <c r="C345" s="93">
        <v>90100000</v>
      </c>
      <c r="D345" s="87" t="s">
        <v>383</v>
      </c>
    </row>
    <row r="346" spans="2:4" ht="33.75">
      <c r="B346" s="40" t="s">
        <v>384</v>
      </c>
      <c r="C346" s="93">
        <v>80111600</v>
      </c>
      <c r="D346" s="87" t="s">
        <v>383</v>
      </c>
    </row>
    <row r="347" spans="2:4" ht="56.25">
      <c r="B347" s="40" t="s">
        <v>385</v>
      </c>
      <c r="C347" s="93">
        <v>80111600</v>
      </c>
      <c r="D347" s="87" t="s">
        <v>383</v>
      </c>
    </row>
    <row r="348" spans="2:4" ht="56.25">
      <c r="B348" s="40" t="s">
        <v>386</v>
      </c>
      <c r="C348" s="93">
        <v>90100000</v>
      </c>
      <c r="D348" s="87" t="s">
        <v>383</v>
      </c>
    </row>
    <row r="349" spans="2:4" ht="67.5">
      <c r="B349" s="40" t="s">
        <v>387</v>
      </c>
      <c r="C349" s="94">
        <v>94130000</v>
      </c>
      <c r="D349" s="61" t="s">
        <v>383</v>
      </c>
    </row>
    <row r="350" spans="2:4" ht="123.75">
      <c r="B350" s="40" t="s">
        <v>388</v>
      </c>
      <c r="C350" s="94">
        <v>41100000</v>
      </c>
      <c r="D350" s="87" t="s">
        <v>383</v>
      </c>
    </row>
    <row r="351" spans="2:4" ht="258.75">
      <c r="B351" s="40" t="s">
        <v>389</v>
      </c>
      <c r="C351" s="94">
        <v>41100000</v>
      </c>
      <c r="D351" s="87" t="s">
        <v>383</v>
      </c>
    </row>
    <row r="352" spans="2:4" ht="101.25">
      <c r="B352" s="40" t="s">
        <v>390</v>
      </c>
      <c r="C352" s="94">
        <v>41100000</v>
      </c>
      <c r="D352" s="87" t="s">
        <v>383</v>
      </c>
    </row>
    <row r="353" spans="2:4" ht="67.5">
      <c r="B353" s="40" t="s">
        <v>391</v>
      </c>
      <c r="C353" s="94">
        <v>41100000</v>
      </c>
      <c r="D353" s="87" t="s">
        <v>383</v>
      </c>
    </row>
    <row r="354" spans="2:4" ht="90">
      <c r="B354" s="40" t="s">
        <v>392</v>
      </c>
      <c r="C354" s="94">
        <v>41100000</v>
      </c>
      <c r="D354" s="87" t="s">
        <v>383</v>
      </c>
    </row>
    <row r="355" spans="2:4" ht="33.75">
      <c r="B355" s="87" t="s">
        <v>393</v>
      </c>
      <c r="C355" s="95">
        <v>78111802</v>
      </c>
      <c r="D355" s="87" t="s">
        <v>394</v>
      </c>
    </row>
    <row r="356" spans="2:4" ht="22.5">
      <c r="B356" s="87" t="s">
        <v>395</v>
      </c>
      <c r="C356" s="95">
        <v>15101505</v>
      </c>
      <c r="D356" s="87" t="s">
        <v>394</v>
      </c>
    </row>
    <row r="357" spans="2:4" ht="33.75">
      <c r="B357" s="87" t="s">
        <v>396</v>
      </c>
      <c r="C357" s="95">
        <v>43211507</v>
      </c>
      <c r="D357" s="87" t="s">
        <v>397</v>
      </c>
    </row>
    <row r="358" spans="2:4" ht="22.5">
      <c r="B358" s="87" t="s">
        <v>398</v>
      </c>
      <c r="C358" s="95">
        <v>43211507</v>
      </c>
      <c r="D358" s="87" t="s">
        <v>397</v>
      </c>
    </row>
    <row r="359" spans="2:4" ht="22.5">
      <c r="B359" s="87" t="s">
        <v>399</v>
      </c>
      <c r="C359" s="95">
        <v>43191508</v>
      </c>
      <c r="D359" s="87" t="s">
        <v>394</v>
      </c>
    </row>
    <row r="360" spans="2:4" ht="22.5">
      <c r="B360" s="87" t="s">
        <v>400</v>
      </c>
      <c r="C360" s="95">
        <v>39121635</v>
      </c>
      <c r="D360" s="87" t="s">
        <v>394</v>
      </c>
    </row>
    <row r="361" spans="2:4" ht="90">
      <c r="B361" s="96" t="s">
        <v>401</v>
      </c>
      <c r="C361" s="97">
        <v>27112000</v>
      </c>
      <c r="D361" s="87" t="s">
        <v>402</v>
      </c>
    </row>
    <row r="362" spans="2:4" ht="45">
      <c r="B362" s="87" t="s">
        <v>403</v>
      </c>
      <c r="C362" s="113">
        <v>44101503</v>
      </c>
      <c r="D362" s="87" t="s">
        <v>404</v>
      </c>
    </row>
    <row r="363" spans="2:4" ht="45">
      <c r="B363" s="40" t="s">
        <v>405</v>
      </c>
      <c r="C363" s="98">
        <v>81000000</v>
      </c>
      <c r="D363" s="87" t="s">
        <v>406</v>
      </c>
    </row>
    <row r="364" spans="2:4" ht="45">
      <c r="B364" s="40" t="s">
        <v>407</v>
      </c>
      <c r="C364" s="99">
        <v>81000000</v>
      </c>
      <c r="D364" s="87" t="s">
        <v>406</v>
      </c>
    </row>
    <row r="365" spans="2:4" ht="45">
      <c r="B365" s="40" t="s">
        <v>408</v>
      </c>
      <c r="C365" s="99">
        <v>81000000</v>
      </c>
      <c r="D365" s="87" t="s">
        <v>406</v>
      </c>
    </row>
    <row r="366" spans="2:4" ht="45">
      <c r="B366" s="40" t="s">
        <v>409</v>
      </c>
      <c r="C366" s="99">
        <v>81000000</v>
      </c>
      <c r="D366" s="87" t="s">
        <v>406</v>
      </c>
    </row>
    <row r="367" spans="2:4" ht="33.75">
      <c r="B367" s="40" t="s">
        <v>410</v>
      </c>
      <c r="C367" s="99">
        <v>81000000</v>
      </c>
      <c r="D367" s="87" t="s">
        <v>406</v>
      </c>
    </row>
    <row r="368" spans="2:4" ht="45">
      <c r="B368" s="40" t="s">
        <v>411</v>
      </c>
      <c r="C368" s="99">
        <v>81000000</v>
      </c>
      <c r="D368" s="87" t="s">
        <v>406</v>
      </c>
    </row>
    <row r="369" spans="2:4" ht="45">
      <c r="B369" s="40" t="s">
        <v>412</v>
      </c>
      <c r="C369" s="99">
        <v>81000000</v>
      </c>
      <c r="D369" s="87" t="s">
        <v>406</v>
      </c>
    </row>
    <row r="370" spans="2:4" ht="45">
      <c r="B370" s="40" t="s">
        <v>413</v>
      </c>
      <c r="C370" s="99">
        <v>81000000</v>
      </c>
      <c r="D370" s="87" t="s">
        <v>406</v>
      </c>
    </row>
    <row r="371" spans="2:4" ht="45">
      <c r="B371" s="40" t="s">
        <v>414</v>
      </c>
      <c r="C371" s="94">
        <v>56101507</v>
      </c>
      <c r="D371" s="87" t="s">
        <v>406</v>
      </c>
    </row>
    <row r="372" spans="2:4" ht="45">
      <c r="B372" s="40" t="s">
        <v>415</v>
      </c>
      <c r="C372" s="94">
        <v>56101507</v>
      </c>
      <c r="D372" s="87" t="s">
        <v>406</v>
      </c>
    </row>
    <row r="373" spans="2:4" ht="33.75">
      <c r="B373" s="40" t="s">
        <v>416</v>
      </c>
      <c r="C373" s="99">
        <v>81000000</v>
      </c>
      <c r="D373" s="87" t="s">
        <v>406</v>
      </c>
    </row>
    <row r="374" spans="2:4" ht="45">
      <c r="B374" s="40" t="s">
        <v>417</v>
      </c>
      <c r="C374" s="99">
        <v>81000000</v>
      </c>
      <c r="D374" s="87" t="s">
        <v>406</v>
      </c>
    </row>
    <row r="375" spans="2:4" ht="45">
      <c r="B375" s="40" t="s">
        <v>418</v>
      </c>
      <c r="C375" s="99">
        <v>81000000</v>
      </c>
      <c r="D375" s="87" t="s">
        <v>406</v>
      </c>
    </row>
    <row r="376" spans="2:4" ht="45">
      <c r="B376" s="40" t="s">
        <v>419</v>
      </c>
      <c r="C376" s="99">
        <v>81000000</v>
      </c>
      <c r="D376" s="87" t="s">
        <v>406</v>
      </c>
    </row>
    <row r="377" spans="2:4" ht="45">
      <c r="B377" s="40" t="s">
        <v>420</v>
      </c>
      <c r="C377" s="99">
        <v>81000000</v>
      </c>
      <c r="D377" s="87" t="s">
        <v>406</v>
      </c>
    </row>
    <row r="378" spans="2:4" ht="45">
      <c r="B378" s="40" t="s">
        <v>421</v>
      </c>
      <c r="C378" s="99">
        <v>81000000</v>
      </c>
      <c r="D378" s="87" t="s">
        <v>406</v>
      </c>
    </row>
    <row r="379" spans="2:4" ht="33.75">
      <c r="B379" s="40" t="s">
        <v>422</v>
      </c>
      <c r="C379" s="99">
        <v>81000000</v>
      </c>
      <c r="D379" s="87" t="s">
        <v>406</v>
      </c>
    </row>
    <row r="380" spans="2:4" ht="33.75">
      <c r="B380" s="40" t="s">
        <v>423</v>
      </c>
      <c r="C380" s="99">
        <v>81000000</v>
      </c>
      <c r="D380" s="87" t="s">
        <v>406</v>
      </c>
    </row>
    <row r="381" spans="2:4" ht="33.75">
      <c r="B381" s="40" t="s">
        <v>424</v>
      </c>
      <c r="C381" s="99">
        <v>81000000</v>
      </c>
      <c r="D381" s="87" t="s">
        <v>406</v>
      </c>
    </row>
    <row r="382" spans="2:4" ht="33.75">
      <c r="B382" s="40" t="s">
        <v>425</v>
      </c>
      <c r="C382" s="99">
        <v>81000000</v>
      </c>
      <c r="D382" s="87" t="s">
        <v>406</v>
      </c>
    </row>
    <row r="383" spans="2:4" ht="45">
      <c r="B383" s="40" t="s">
        <v>426</v>
      </c>
      <c r="C383" s="99">
        <v>81000000</v>
      </c>
      <c r="D383" s="87" t="s">
        <v>406</v>
      </c>
    </row>
    <row r="384" spans="2:4" ht="33.75">
      <c r="B384" s="40" t="s">
        <v>427</v>
      </c>
      <c r="C384" s="99">
        <v>81000000</v>
      </c>
      <c r="D384" s="87" t="s">
        <v>406</v>
      </c>
    </row>
    <row r="385" spans="2:4" ht="45">
      <c r="B385" s="40" t="s">
        <v>428</v>
      </c>
      <c r="C385" s="99">
        <v>81000000</v>
      </c>
      <c r="D385" s="87" t="s">
        <v>406</v>
      </c>
    </row>
    <row r="386" spans="2:4" ht="67.5">
      <c r="B386" s="40" t="s">
        <v>429</v>
      </c>
      <c r="C386" s="94">
        <v>56101507</v>
      </c>
      <c r="D386" s="87" t="s">
        <v>406</v>
      </c>
    </row>
    <row r="387" spans="2:4" ht="33.75">
      <c r="B387" s="40" t="s">
        <v>430</v>
      </c>
      <c r="C387" s="99">
        <v>60000000</v>
      </c>
      <c r="D387" s="87" t="s">
        <v>406</v>
      </c>
    </row>
    <row r="388" spans="2:4" ht="33.75">
      <c r="B388" s="40" t="s">
        <v>431</v>
      </c>
      <c r="C388" s="99">
        <v>60000000</v>
      </c>
      <c r="D388" s="87" t="s">
        <v>406</v>
      </c>
    </row>
    <row r="389" spans="2:4" ht="33.75">
      <c r="B389" s="40" t="s">
        <v>432</v>
      </c>
      <c r="C389" s="99">
        <v>60000000</v>
      </c>
      <c r="D389" s="87" t="s">
        <v>406</v>
      </c>
    </row>
    <row r="390" spans="2:4" ht="90">
      <c r="B390" s="40" t="s">
        <v>433</v>
      </c>
      <c r="C390" s="99">
        <v>56101507</v>
      </c>
      <c r="D390" s="87" t="s">
        <v>406</v>
      </c>
    </row>
    <row r="391" spans="2:4" ht="67.5">
      <c r="B391" s="40" t="s">
        <v>434</v>
      </c>
      <c r="C391" s="99">
        <v>43000000</v>
      </c>
      <c r="D391" s="87" t="s">
        <v>406</v>
      </c>
    </row>
    <row r="392" spans="2:4" ht="67.5">
      <c r="B392" s="40" t="s">
        <v>435</v>
      </c>
      <c r="C392" s="99">
        <v>43000000</v>
      </c>
      <c r="D392" s="87" t="s">
        <v>406</v>
      </c>
    </row>
    <row r="393" spans="2:4" ht="67.5">
      <c r="B393" s="40" t="s">
        <v>436</v>
      </c>
      <c r="C393" s="99">
        <v>43000000</v>
      </c>
      <c r="D393" s="87" t="s">
        <v>406</v>
      </c>
    </row>
    <row r="394" spans="2:4" ht="67.5">
      <c r="B394" s="40" t="s">
        <v>437</v>
      </c>
      <c r="C394" s="99">
        <v>41000000</v>
      </c>
      <c r="D394" s="87" t="s">
        <v>406</v>
      </c>
    </row>
    <row r="395" spans="2:4" ht="56.25">
      <c r="B395" s="40" t="s">
        <v>438</v>
      </c>
      <c r="C395" s="99">
        <v>56000000</v>
      </c>
      <c r="D395" s="87" t="s">
        <v>406</v>
      </c>
    </row>
    <row r="396" spans="2:4" ht="33.75">
      <c r="B396" s="40" t="s">
        <v>439</v>
      </c>
      <c r="C396" s="99">
        <v>43000000</v>
      </c>
      <c r="D396" s="87" t="s">
        <v>406</v>
      </c>
    </row>
    <row r="397" spans="2:4" ht="56.25">
      <c r="B397" s="40" t="s">
        <v>440</v>
      </c>
      <c r="C397" s="98">
        <v>81000000</v>
      </c>
      <c r="D397" s="87" t="s">
        <v>406</v>
      </c>
    </row>
    <row r="398" spans="2:4" ht="33.75">
      <c r="B398" s="40" t="s">
        <v>441</v>
      </c>
      <c r="C398" s="99">
        <v>81000000</v>
      </c>
      <c r="D398" s="87" t="s">
        <v>406</v>
      </c>
    </row>
    <row r="399" spans="2:4" ht="33.75">
      <c r="B399" s="40" t="s">
        <v>442</v>
      </c>
      <c r="C399" s="99">
        <v>81000000</v>
      </c>
      <c r="D399" s="87" t="s">
        <v>406</v>
      </c>
    </row>
    <row r="400" spans="2:4" ht="33.75">
      <c r="B400" s="40" t="s">
        <v>443</v>
      </c>
      <c r="C400" s="99">
        <v>81000000</v>
      </c>
      <c r="D400" s="87" t="s">
        <v>406</v>
      </c>
    </row>
    <row r="401" spans="2:4" ht="33.75">
      <c r="B401" s="40" t="s">
        <v>444</v>
      </c>
      <c r="C401" s="99">
        <v>81000000</v>
      </c>
      <c r="D401" s="87" t="s">
        <v>406</v>
      </c>
    </row>
    <row r="402" spans="2:4" ht="45">
      <c r="B402" s="40" t="s">
        <v>445</v>
      </c>
      <c r="C402" s="99">
        <v>81000000</v>
      </c>
      <c r="D402" s="87" t="s">
        <v>406</v>
      </c>
    </row>
    <row r="403" spans="2:4" ht="45">
      <c r="B403" s="40" t="s">
        <v>446</v>
      </c>
      <c r="C403" s="99">
        <v>56101507</v>
      </c>
      <c r="D403" s="87" t="s">
        <v>406</v>
      </c>
    </row>
    <row r="404" spans="2:4" ht="33.75">
      <c r="B404" s="40" t="s">
        <v>447</v>
      </c>
      <c r="C404" s="99">
        <v>56101507</v>
      </c>
      <c r="D404" s="87" t="s">
        <v>406</v>
      </c>
    </row>
    <row r="405" spans="2:4" ht="45">
      <c r="B405" s="100" t="s">
        <v>448</v>
      </c>
      <c r="C405" s="101">
        <v>90000000</v>
      </c>
      <c r="D405" s="100" t="s">
        <v>449</v>
      </c>
    </row>
    <row r="406" spans="2:4" ht="45">
      <c r="B406" s="100" t="s">
        <v>450</v>
      </c>
      <c r="C406" s="101">
        <v>90000000</v>
      </c>
      <c r="D406" s="100" t="s">
        <v>451</v>
      </c>
    </row>
    <row r="407" spans="2:4" ht="56.25">
      <c r="B407" s="87" t="s">
        <v>452</v>
      </c>
      <c r="C407" s="99">
        <v>72000000</v>
      </c>
      <c r="D407" s="87" t="s">
        <v>453</v>
      </c>
    </row>
    <row r="408" spans="2:4" ht="56.25">
      <c r="B408" s="87" t="s">
        <v>454</v>
      </c>
      <c r="C408" s="99">
        <v>72000000</v>
      </c>
      <c r="D408" s="87" t="s">
        <v>455</v>
      </c>
    </row>
    <row r="409" spans="2:4" ht="45">
      <c r="B409" s="102" t="s">
        <v>456</v>
      </c>
      <c r="C409" s="99">
        <v>72000000</v>
      </c>
      <c r="D409" s="87" t="s">
        <v>453</v>
      </c>
    </row>
    <row r="410" spans="2:4" ht="45">
      <c r="B410" s="102" t="s">
        <v>457</v>
      </c>
      <c r="C410" s="99">
        <v>72000000</v>
      </c>
      <c r="D410" s="87" t="s">
        <v>453</v>
      </c>
    </row>
    <row r="411" spans="2:4" ht="56.25">
      <c r="B411" s="102" t="s">
        <v>458</v>
      </c>
      <c r="C411" s="99">
        <v>72000000</v>
      </c>
      <c r="D411" s="87" t="s">
        <v>459</v>
      </c>
    </row>
    <row r="412" spans="2:4" ht="78.75">
      <c r="B412" s="87" t="s">
        <v>460</v>
      </c>
      <c r="C412" s="114">
        <v>78111500</v>
      </c>
      <c r="D412" s="87" t="s">
        <v>461</v>
      </c>
    </row>
    <row r="413" spans="2:4" ht="56.25">
      <c r="B413" s="103" t="s">
        <v>462</v>
      </c>
      <c r="C413" s="114">
        <v>82101500</v>
      </c>
      <c r="D413" s="87" t="s">
        <v>461</v>
      </c>
    </row>
    <row r="414" spans="2:4" ht="56.25">
      <c r="B414" s="87" t="s">
        <v>463</v>
      </c>
      <c r="C414" s="114">
        <v>56111800</v>
      </c>
      <c r="D414" s="87" t="s">
        <v>461</v>
      </c>
    </row>
    <row r="415" spans="2:4" ht="56.25">
      <c r="B415" s="87" t="s">
        <v>464</v>
      </c>
      <c r="C415" s="114">
        <v>32131000</v>
      </c>
      <c r="D415" s="87" t="s">
        <v>461</v>
      </c>
    </row>
    <row r="416" spans="2:4" ht="56.25">
      <c r="B416" s="87" t="s">
        <v>465</v>
      </c>
      <c r="C416" s="115">
        <v>43211508</v>
      </c>
      <c r="D416" s="87" t="s">
        <v>461</v>
      </c>
    </row>
    <row r="417" spans="2:4" ht="56.25">
      <c r="B417" s="87" t="s">
        <v>466</v>
      </c>
      <c r="C417" s="114">
        <v>43191504</v>
      </c>
      <c r="D417" s="87" t="s">
        <v>461</v>
      </c>
    </row>
    <row r="418" spans="2:4" ht="56.25">
      <c r="B418" s="61" t="s">
        <v>467</v>
      </c>
      <c r="C418" s="114">
        <v>52131600</v>
      </c>
      <c r="D418" s="87" t="s">
        <v>461</v>
      </c>
    </row>
    <row r="419" spans="2:4" ht="56.25">
      <c r="B419" s="61" t="s">
        <v>468</v>
      </c>
      <c r="C419" s="114">
        <v>56111600</v>
      </c>
      <c r="D419" s="87" t="s">
        <v>461</v>
      </c>
    </row>
    <row r="420" spans="2:4" ht="33.75">
      <c r="B420" s="87" t="s">
        <v>469</v>
      </c>
      <c r="C420" s="93">
        <v>81101706</v>
      </c>
      <c r="D420" s="87" t="s">
        <v>470</v>
      </c>
    </row>
    <row r="421" spans="2:4" ht="90">
      <c r="B421" s="100" t="s">
        <v>471</v>
      </c>
      <c r="C421" s="93">
        <v>53000000</v>
      </c>
      <c r="D421" s="87" t="s">
        <v>472</v>
      </c>
    </row>
    <row r="422" spans="2:4" ht="45">
      <c r="B422" s="100" t="s">
        <v>473</v>
      </c>
      <c r="C422" s="116">
        <v>80111600</v>
      </c>
      <c r="D422" s="87" t="s">
        <v>472</v>
      </c>
    </row>
    <row r="423" spans="2:4" ht="45">
      <c r="B423" s="100" t="s">
        <v>473</v>
      </c>
      <c r="C423" s="116">
        <v>80111600</v>
      </c>
      <c r="D423" s="87" t="s">
        <v>472</v>
      </c>
    </row>
    <row r="424" spans="2:4" ht="22.5">
      <c r="B424" s="104" t="s">
        <v>474</v>
      </c>
      <c r="C424" s="93">
        <v>81000000</v>
      </c>
      <c r="D424" s="87" t="s">
        <v>472</v>
      </c>
    </row>
    <row r="425" spans="2:4" ht="33.75">
      <c r="B425" s="104" t="s">
        <v>475</v>
      </c>
      <c r="C425" s="93">
        <v>49201515</v>
      </c>
      <c r="D425" s="87" t="s">
        <v>472</v>
      </c>
    </row>
    <row r="426" spans="2:4" ht="22.5">
      <c r="B426" s="87" t="s">
        <v>476</v>
      </c>
      <c r="C426" s="93">
        <v>80141607</v>
      </c>
      <c r="D426" s="87" t="s">
        <v>472</v>
      </c>
    </row>
    <row r="427" spans="2:4" ht="22.5">
      <c r="B427" s="87" t="s">
        <v>477</v>
      </c>
      <c r="C427" s="93">
        <v>46201515</v>
      </c>
      <c r="D427" s="87" t="s">
        <v>472</v>
      </c>
    </row>
    <row r="428" spans="2:4" ht="56.25">
      <c r="B428" s="109" t="s">
        <v>504</v>
      </c>
      <c r="C428" s="101">
        <v>81112216</v>
      </c>
      <c r="D428" s="110" t="s">
        <v>478</v>
      </c>
    </row>
    <row r="429" spans="2:4" ht="326.25">
      <c r="B429" s="109" t="s">
        <v>505</v>
      </c>
      <c r="C429" s="101">
        <v>52161500</v>
      </c>
      <c r="D429" s="110" t="s">
        <v>478</v>
      </c>
    </row>
    <row r="430" spans="2:4" ht="56.25">
      <c r="B430" s="54" t="s">
        <v>506</v>
      </c>
      <c r="C430" s="94">
        <v>52161500</v>
      </c>
      <c r="D430" s="110" t="s">
        <v>478</v>
      </c>
    </row>
    <row r="431" spans="2:4" ht="56.25">
      <c r="B431" s="67" t="s">
        <v>507</v>
      </c>
      <c r="C431" s="94">
        <v>52161500</v>
      </c>
      <c r="D431" s="110" t="s">
        <v>478</v>
      </c>
    </row>
    <row r="432" spans="2:4" ht="78.75">
      <c r="B432" s="67" t="s">
        <v>508</v>
      </c>
      <c r="C432" s="94">
        <v>56120000</v>
      </c>
      <c r="D432" s="110" t="s">
        <v>478</v>
      </c>
    </row>
    <row r="433" spans="2:4" ht="56.25">
      <c r="B433" s="111" t="s">
        <v>509</v>
      </c>
      <c r="C433" s="94">
        <v>40101701</v>
      </c>
      <c r="D433" s="110" t="s">
        <v>478</v>
      </c>
    </row>
    <row r="434" spans="2:4" ht="22.5">
      <c r="B434" s="87" t="s">
        <v>479</v>
      </c>
      <c r="C434" s="95">
        <v>43191508</v>
      </c>
      <c r="D434" s="87" t="s">
        <v>394</v>
      </c>
    </row>
    <row r="435" spans="2:4" ht="22.5">
      <c r="B435" s="87" t="s">
        <v>480</v>
      </c>
      <c r="C435" s="95">
        <v>39121635</v>
      </c>
      <c r="D435" s="87" t="s">
        <v>394</v>
      </c>
    </row>
    <row r="436" spans="2:4" ht="22.5">
      <c r="B436" s="105" t="s">
        <v>481</v>
      </c>
      <c r="C436" s="95">
        <v>43211507</v>
      </c>
      <c r="D436" s="87" t="s">
        <v>397</v>
      </c>
    </row>
    <row r="437" spans="2:4" ht="22.5">
      <c r="B437" s="87" t="s">
        <v>482</v>
      </c>
      <c r="C437" s="95">
        <v>43191508</v>
      </c>
      <c r="D437" s="87" t="s">
        <v>394</v>
      </c>
    </row>
    <row r="438" spans="2:4" ht="23.25">
      <c r="B438" s="106" t="s">
        <v>483</v>
      </c>
      <c r="C438" s="95">
        <v>39121635</v>
      </c>
      <c r="D438" s="87" t="s">
        <v>394</v>
      </c>
    </row>
    <row r="439" spans="2:4" ht="15">
      <c r="B439" s="87" t="s">
        <v>464</v>
      </c>
      <c r="C439" s="114">
        <v>32131000</v>
      </c>
      <c r="D439" s="102" t="s">
        <v>484</v>
      </c>
    </row>
    <row r="440" spans="2:4" ht="15">
      <c r="B440" s="87" t="s">
        <v>465</v>
      </c>
      <c r="C440" s="115">
        <v>43211508</v>
      </c>
      <c r="D440" s="102" t="s">
        <v>484</v>
      </c>
    </row>
    <row r="441" spans="2:4" ht="15">
      <c r="B441" s="87" t="s">
        <v>485</v>
      </c>
      <c r="C441" s="93">
        <v>60000000</v>
      </c>
      <c r="D441" s="102" t="s">
        <v>484</v>
      </c>
    </row>
    <row r="442" spans="2:4" ht="45">
      <c r="B442" s="87" t="s">
        <v>466</v>
      </c>
      <c r="C442" s="114">
        <v>43191504</v>
      </c>
      <c r="D442" s="107" t="s">
        <v>486</v>
      </c>
    </row>
    <row r="443" spans="2:4" ht="15">
      <c r="B443" s="87" t="s">
        <v>487</v>
      </c>
      <c r="C443" s="93">
        <v>60000000</v>
      </c>
      <c r="D443" s="102" t="s">
        <v>484</v>
      </c>
    </row>
    <row r="444" spans="2:4" ht="45">
      <c r="B444" s="61" t="s">
        <v>467</v>
      </c>
      <c r="C444" s="114">
        <v>52131600</v>
      </c>
      <c r="D444" s="107" t="s">
        <v>486</v>
      </c>
    </row>
    <row r="445" spans="2:4" ht="45">
      <c r="B445" s="61" t="s">
        <v>488</v>
      </c>
      <c r="C445" s="93">
        <v>60000000</v>
      </c>
      <c r="D445" s="107" t="s">
        <v>486</v>
      </c>
    </row>
    <row r="446" spans="2:4" ht="45">
      <c r="B446" s="61" t="s">
        <v>489</v>
      </c>
      <c r="C446" s="93">
        <v>60000000</v>
      </c>
      <c r="D446" s="107" t="s">
        <v>486</v>
      </c>
    </row>
    <row r="447" spans="2:4" ht="57">
      <c r="B447" s="108" t="s">
        <v>257</v>
      </c>
      <c r="C447" s="93">
        <v>60000000</v>
      </c>
      <c r="D447" s="107" t="s">
        <v>486</v>
      </c>
    </row>
    <row r="448" spans="2:4" ht="33.75">
      <c r="B448" s="87" t="s">
        <v>356</v>
      </c>
      <c r="C448" s="112">
        <v>72102103</v>
      </c>
      <c r="D448" s="87" t="s">
        <v>248</v>
      </c>
    </row>
    <row r="449" spans="2:4" ht="33.75">
      <c r="B449" s="87" t="s">
        <v>357</v>
      </c>
      <c r="C449" s="93">
        <v>10122100</v>
      </c>
      <c r="D449" s="87" t="s">
        <v>358</v>
      </c>
    </row>
    <row r="450" spans="2:4" ht="33.75">
      <c r="B450" s="87" t="s">
        <v>359</v>
      </c>
      <c r="C450" s="93">
        <v>51101500</v>
      </c>
      <c r="D450" s="87" t="s">
        <v>358</v>
      </c>
    </row>
    <row r="451" spans="2:4" ht="33.75">
      <c r="B451" s="87" t="s">
        <v>360</v>
      </c>
      <c r="C451" s="93">
        <v>78111800</v>
      </c>
      <c r="D451" s="87" t="s">
        <v>358</v>
      </c>
    </row>
    <row r="452" spans="2:4" ht="22.5">
      <c r="B452" s="87" t="s">
        <v>361</v>
      </c>
      <c r="C452" s="93">
        <v>77101505</v>
      </c>
      <c r="D452" s="87" t="s">
        <v>358</v>
      </c>
    </row>
    <row r="453" spans="2:4" ht="22.5">
      <c r="B453" s="87" t="s">
        <v>63</v>
      </c>
      <c r="C453" s="93">
        <v>60000000</v>
      </c>
      <c r="D453" s="87" t="s">
        <v>358</v>
      </c>
    </row>
    <row r="454" spans="2:4" ht="22.5">
      <c r="B454" s="87" t="s">
        <v>362</v>
      </c>
      <c r="C454" s="93">
        <v>10100000</v>
      </c>
      <c r="D454" s="87" t="s">
        <v>358</v>
      </c>
    </row>
    <row r="455" spans="2:4" ht="78.75">
      <c r="B455" s="87" t="s">
        <v>363</v>
      </c>
      <c r="C455" s="93">
        <v>60000000</v>
      </c>
      <c r="D455" s="87" t="s">
        <v>364</v>
      </c>
    </row>
    <row r="456" spans="2:4" ht="78.75">
      <c r="B456" s="87" t="s">
        <v>365</v>
      </c>
      <c r="C456" s="93">
        <v>60000000</v>
      </c>
      <c r="D456" s="87" t="s">
        <v>364</v>
      </c>
    </row>
    <row r="457" spans="2:4" ht="78.75">
      <c r="B457" s="87" t="s">
        <v>366</v>
      </c>
      <c r="C457" s="93">
        <v>60000000</v>
      </c>
      <c r="D457" s="87" t="s">
        <v>364</v>
      </c>
    </row>
    <row r="458" spans="2:4" ht="112.5">
      <c r="B458" s="87" t="s">
        <v>367</v>
      </c>
      <c r="C458" s="93">
        <v>43211503</v>
      </c>
      <c r="D458" s="87" t="s">
        <v>368</v>
      </c>
    </row>
    <row r="459" spans="2:4" ht="112.5">
      <c r="B459" s="87" t="s">
        <v>367</v>
      </c>
      <c r="C459" s="93">
        <v>43211503</v>
      </c>
      <c r="D459" s="87" t="s">
        <v>368</v>
      </c>
    </row>
    <row r="460" spans="2:4" ht="112.5">
      <c r="B460" s="87" t="s">
        <v>369</v>
      </c>
      <c r="C460" s="93">
        <v>43211507</v>
      </c>
      <c r="D460" s="87" t="s">
        <v>368</v>
      </c>
    </row>
    <row r="461" spans="2:4" ht="112.5">
      <c r="B461" s="87" t="s">
        <v>370</v>
      </c>
      <c r="C461" s="93">
        <v>561107703</v>
      </c>
      <c r="D461" s="87" t="s">
        <v>368</v>
      </c>
    </row>
    <row r="462" spans="2:4" ht="112.5">
      <c r="B462" s="87" t="s">
        <v>371</v>
      </c>
      <c r="C462" s="101">
        <v>80111601</v>
      </c>
      <c r="D462" s="87" t="s">
        <v>368</v>
      </c>
    </row>
    <row r="463" spans="2:4" ht="112.5">
      <c r="B463" s="87" t="s">
        <v>372</v>
      </c>
      <c r="C463" s="93">
        <v>53101702</v>
      </c>
      <c r="D463" s="87" t="s">
        <v>368</v>
      </c>
    </row>
    <row r="464" spans="2:4" ht="112.5">
      <c r="B464" s="87" t="s">
        <v>373</v>
      </c>
      <c r="C464" s="93">
        <v>43211508</v>
      </c>
      <c r="D464" s="87" t="s">
        <v>374</v>
      </c>
    </row>
    <row r="465" spans="2:4" ht="78.75">
      <c r="B465" s="61" t="s">
        <v>375</v>
      </c>
      <c r="C465" s="93">
        <v>60000000</v>
      </c>
      <c r="D465" s="87" t="s">
        <v>364</v>
      </c>
    </row>
    <row r="466" spans="2:4" ht="67.5">
      <c r="B466" s="61" t="s">
        <v>376</v>
      </c>
      <c r="C466" s="93">
        <v>60000000</v>
      </c>
      <c r="D466" s="87" t="s">
        <v>60</v>
      </c>
    </row>
    <row r="467" spans="2:4" ht="67.5">
      <c r="B467" s="61" t="s">
        <v>377</v>
      </c>
      <c r="C467" s="93">
        <v>60000000</v>
      </c>
      <c r="D467" s="87" t="s">
        <v>60</v>
      </c>
    </row>
    <row r="468" spans="2:4" ht="67.5">
      <c r="B468" s="61" t="s">
        <v>378</v>
      </c>
      <c r="C468" s="93">
        <v>60000000</v>
      </c>
      <c r="D468" s="87" t="s">
        <v>60</v>
      </c>
    </row>
    <row r="469" spans="2:4" ht="45">
      <c r="B469" s="87" t="s">
        <v>379</v>
      </c>
      <c r="C469" s="93">
        <v>60130000</v>
      </c>
      <c r="D469" s="87" t="s">
        <v>380</v>
      </c>
    </row>
    <row r="470" spans="2:4" ht="22.5">
      <c r="B470" s="87" t="s">
        <v>381</v>
      </c>
      <c r="C470" s="93">
        <v>561107703</v>
      </c>
      <c r="D470" s="87" t="s">
        <v>380</v>
      </c>
    </row>
    <row r="471" spans="2:4" ht="33.75">
      <c r="B471" s="87" t="s">
        <v>490</v>
      </c>
      <c r="C471" s="112">
        <v>32131000</v>
      </c>
      <c r="D471" s="87" t="s">
        <v>491</v>
      </c>
    </row>
    <row r="472" spans="2:4" ht="33.75">
      <c r="B472" s="87" t="s">
        <v>492</v>
      </c>
      <c r="C472" s="112">
        <v>32131000</v>
      </c>
      <c r="D472" s="87" t="s">
        <v>491</v>
      </c>
    </row>
    <row r="473" spans="2:4" ht="33.75">
      <c r="B473" s="87" t="s">
        <v>493</v>
      </c>
      <c r="C473" s="112">
        <v>39101800</v>
      </c>
      <c r="D473" s="87" t="s">
        <v>491</v>
      </c>
    </row>
    <row r="474" spans="2:4" ht="33.75">
      <c r="B474" s="87" t="s">
        <v>494</v>
      </c>
      <c r="C474" s="112">
        <v>32131000</v>
      </c>
      <c r="D474" s="87" t="s">
        <v>491</v>
      </c>
    </row>
    <row r="475" spans="2:4" ht="33.75">
      <c r="B475" s="87" t="s">
        <v>495</v>
      </c>
      <c r="C475" s="112">
        <v>32131000</v>
      </c>
      <c r="D475" s="87" t="s">
        <v>491</v>
      </c>
    </row>
    <row r="476" spans="2:4" ht="33.75">
      <c r="B476" s="87" t="s">
        <v>496</v>
      </c>
      <c r="C476" s="112">
        <v>32131000</v>
      </c>
      <c r="D476" s="87" t="s">
        <v>491</v>
      </c>
    </row>
    <row r="477" spans="2:4" ht="33.75">
      <c r="B477" s="87" t="s">
        <v>497</v>
      </c>
      <c r="C477" s="112">
        <v>43191609</v>
      </c>
      <c r="D477" s="87" t="s">
        <v>491</v>
      </c>
    </row>
    <row r="478" spans="2:4" ht="33.75">
      <c r="B478" s="87" t="s">
        <v>498</v>
      </c>
      <c r="C478" s="93">
        <v>26111701</v>
      </c>
      <c r="D478" s="87" t="s">
        <v>491</v>
      </c>
    </row>
    <row r="479" spans="2:4" ht="22.5">
      <c r="B479" s="87" t="s">
        <v>499</v>
      </c>
      <c r="C479" s="113">
        <v>43211507</v>
      </c>
      <c r="D479" s="87" t="s">
        <v>500</v>
      </c>
    </row>
    <row r="480" spans="2:4" ht="22.5">
      <c r="B480" s="87" t="s">
        <v>501</v>
      </c>
      <c r="C480" s="93">
        <v>81112205</v>
      </c>
      <c r="D480" s="87" t="s">
        <v>500</v>
      </c>
    </row>
    <row r="481" spans="2:4" ht="22.5">
      <c r="B481" s="87" t="s">
        <v>502</v>
      </c>
      <c r="C481" s="93">
        <v>60000000</v>
      </c>
      <c r="D481" s="87" t="s">
        <v>503</v>
      </c>
    </row>
  </sheetData>
  <sheetProtection/>
  <autoFilter ref="A18:N317"/>
  <mergeCells count="2">
    <mergeCell ref="F5:I9"/>
    <mergeCell ref="F11:I15"/>
  </mergeCells>
  <hyperlinks>
    <hyperlink ref="C8" r:id="rId1" display="www.politecnicojic.edu.co"/>
  </hyperlinks>
  <printOptions/>
  <pageMargins left="0.7" right="0.7" top="0.75" bottom="0.75" header="0.3" footer="0.3"/>
  <pageSetup fitToHeight="0" fitToWidth="1" horizontalDpi="600" verticalDpi="600" orientation="landscape" paperSize="5" scale="57" r:id="rId4"/>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JAIME ALEJANDRO MONTOYA BRAND </cp:lastModifiedBy>
  <cp:lastPrinted>2018-04-26T18:50:14Z</cp:lastPrinted>
  <dcterms:created xsi:type="dcterms:W3CDTF">2012-12-10T15:58:41Z</dcterms:created>
  <dcterms:modified xsi:type="dcterms:W3CDTF">2018-07-30T15:35:30Z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